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3e7af2377f0f655/Documents/BB/"/>
    </mc:Choice>
  </mc:AlternateContent>
  <xr:revisionPtr revIDLastSave="98" documentId="8_{79BDD9EA-43A8-4DCA-99D9-790EE1991990}" xr6:coauthVersionLast="47" xr6:coauthVersionMax="47" xr10:uidLastSave="{88A47BD7-499A-4AB3-8BAB-8E27B5CEA61D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Sheet1!$A$1:$Z$78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" i="2" l="1"/>
  <c r="AA18" i="2"/>
  <c r="AB18" i="2" s="1"/>
  <c r="V32" i="2"/>
  <c r="V33" i="2"/>
  <c r="AA29" i="2"/>
  <c r="AB29" i="2" s="1"/>
  <c r="AA30" i="2"/>
  <c r="AB30" i="2" s="1"/>
  <c r="AA35" i="2"/>
  <c r="AB35" i="2" s="1"/>
  <c r="AA41" i="2"/>
  <c r="AB41" i="2" s="1"/>
  <c r="AA23" i="2"/>
  <c r="AB23" i="2" s="1"/>
  <c r="AA43" i="2"/>
  <c r="AB43" i="2" s="1"/>
  <c r="AA44" i="2"/>
  <c r="AB44" i="2" s="1"/>
  <c r="AA45" i="2"/>
  <c r="AB45" i="2" s="1"/>
  <c r="AA19" i="2"/>
  <c r="AB19" i="2" s="1"/>
  <c r="AA24" i="2"/>
  <c r="AB24" i="2" s="1"/>
  <c r="AB17" i="2"/>
  <c r="AA42" i="2"/>
  <c r="AB42" i="2" s="1"/>
  <c r="AA20" i="2"/>
  <c r="AB20" i="2" s="1"/>
  <c r="AA39" i="2"/>
  <c r="AB39" i="2" s="1"/>
  <c r="AA38" i="2"/>
  <c r="AB38" i="2" s="1"/>
  <c r="AA37" i="2"/>
  <c r="AB37" i="2" s="1"/>
  <c r="AA36" i="2"/>
  <c r="AB36" i="2" s="1"/>
  <c r="AA34" i="2"/>
  <c r="AA33" i="2"/>
  <c r="AB33" i="2" s="1"/>
  <c r="AA32" i="2"/>
  <c r="AB32" i="2" s="1"/>
  <c r="AA31" i="2"/>
  <c r="AB31" i="2" s="1"/>
  <c r="AA27" i="2"/>
  <c r="AB27" i="2" s="1"/>
  <c r="AA26" i="2"/>
  <c r="AB26" i="2" s="1"/>
  <c r="AA25" i="2"/>
  <c r="AB25" i="2" s="1"/>
  <c r="AA21" i="2"/>
  <c r="AB21" i="2" s="1"/>
  <c r="X41" i="2" l="1"/>
  <c r="X35" i="2"/>
  <c r="X29" i="2"/>
  <c r="X23" i="2"/>
  <c r="X17" i="2"/>
  <c r="AC25" i="2"/>
  <c r="V27" i="2" s="1"/>
  <c r="AC18" i="2"/>
  <c r="AC31" i="2"/>
  <c r="AC43" i="2"/>
  <c r="V45" i="2" s="1"/>
  <c r="AC19" i="2"/>
  <c r="AC37" i="2"/>
  <c r="V38" i="2" s="1"/>
  <c r="V17" i="2" l="1"/>
  <c r="V21" i="2"/>
  <c r="V39" i="2"/>
  <c r="V41" i="2"/>
  <c r="V42" i="2"/>
  <c r="V43" i="2"/>
  <c r="V44" i="2"/>
  <c r="V37" i="2"/>
  <c r="V35" i="2"/>
  <c r="V36" i="2"/>
  <c r="V31" i="2"/>
  <c r="V29" i="2"/>
  <c r="V30" i="2"/>
  <c r="V25" i="2"/>
  <c r="V26" i="2"/>
  <c r="V23" i="2"/>
  <c r="V24" i="2"/>
  <c r="V19" i="2"/>
  <c r="V20" i="2"/>
  <c r="V18" i="2"/>
  <c r="T46" i="2" l="1"/>
</calcChain>
</file>

<file path=xl/sharedStrings.xml><?xml version="1.0" encoding="utf-8"?>
<sst xmlns="http://schemas.openxmlformats.org/spreadsheetml/2006/main" count="151" uniqueCount="63">
  <si>
    <t xml:space="preserve">                         BOTTERBEKKIE</t>
  </si>
  <si>
    <t>HOME MADE DINNERS CC  (REG.2010/129530/23</t>
  </si>
  <si>
    <t>MONTHLY AND WEEKLY CONTRACT</t>
  </si>
  <si>
    <t>DELIVERY</t>
  </si>
  <si>
    <t>COLLECT MONUMENT RD</t>
  </si>
  <si>
    <t>NORKEM DEPOT</t>
  </si>
  <si>
    <t>Name/Naam:</t>
  </si>
  <si>
    <t xml:space="preserve"> Cell or Tell:</t>
  </si>
  <si>
    <t>Adres/Adress:</t>
  </si>
  <si>
    <t>E-Mail</t>
  </si>
  <si>
    <t>PLEASE MARK YOUR ORDERS WITH QUANTITY OF MEALS AND NOT WITH A TICK OR AN X TO MINIMIZE CONFUSION</t>
  </si>
  <si>
    <t xml:space="preserve">We offer a plate of food with 2 vegetables of the day included at a STANDARD PRICE or alternatively you can order all food items </t>
  </si>
  <si>
    <t>seperately at extra cost per portion.SMALL AND KIDDIE PORTION NOT AVAILABLE IN SEPARATE VEGETABLES OPTION</t>
  </si>
  <si>
    <t>MENU 1</t>
  </si>
  <si>
    <t xml:space="preserve">MENU 2 </t>
  </si>
  <si>
    <t xml:space="preserve">    </t>
  </si>
  <si>
    <t>IS DELIVERY?</t>
  </si>
  <si>
    <t>&lt;- Put Delivery Fee in Blue Block</t>
  </si>
  <si>
    <t>DATE</t>
  </si>
  <si>
    <t>LARGE</t>
  </si>
  <si>
    <t>L/N/V</t>
  </si>
  <si>
    <t>MEDIUM</t>
  </si>
  <si>
    <t>M/N/V</t>
  </si>
  <si>
    <t>SMALL</t>
  </si>
  <si>
    <t>KIDDIE</t>
  </si>
  <si>
    <t>E/MEAT</t>
  </si>
  <si>
    <t>E/GRAVY</t>
  </si>
  <si>
    <t xml:space="preserve"> E/VEG</t>
  </si>
  <si>
    <t>Starch</t>
  </si>
  <si>
    <t>BAG(R1)</t>
  </si>
  <si>
    <t>R     C</t>
  </si>
  <si>
    <t xml:space="preserve">AFKORTINGS / ABBREVIATIONS : LNV= LARGE SEPERATE VEGETABLES, MNV  = MEDIUM SEPARATE VEGETABLES  </t>
  </si>
  <si>
    <t>LNV / MNV R5.00 EXTRA PER PLATE OF FOOD.</t>
  </si>
  <si>
    <t>Important: Please turn page over for Terms and Conditions.</t>
  </si>
  <si>
    <t>NO ORDER FORM SHALL BE ACCEPTED WITHOUT THE SIGNING OF TERMS AND CONDITIONS.</t>
  </si>
  <si>
    <t>Belangrik: Blaai asb om vir Reels en Voorwaardes.</t>
  </si>
  <si>
    <t>Please do not alter or modify this orderform           /               Moet asb nie hierdie bestelvorm aanpas of verander nie.</t>
  </si>
  <si>
    <t>REELS EN VOORWAARDES MOET ONDERTEKEN WORD ANDERS SAL DIE BESTELVORM NIE AANVAAR WORD NIE</t>
  </si>
  <si>
    <t>BANKING DETAILS</t>
  </si>
  <si>
    <t>STANDARD BANK</t>
  </si>
  <si>
    <t>ACC:42 126448 9</t>
  </si>
  <si>
    <t>FESTIVAL MALL</t>
  </si>
  <si>
    <t>CODE:012442</t>
  </si>
  <si>
    <t xml:space="preserve">BELANGRIK </t>
  </si>
  <si>
    <t xml:space="preserve">IMPORTANT </t>
  </si>
  <si>
    <t>Bestel vir 3 dae of meer per week om te kwalifiseer vir standaard aflewerings prys.</t>
  </si>
  <si>
    <t xml:space="preserve">Order for 3 days per week or more to qualify for standard delivery fee. </t>
  </si>
  <si>
    <t xml:space="preserve">1-2 Dag bestellings betaal dubbel aflwerings fooi. </t>
  </si>
  <si>
    <t xml:space="preserve"> 1 - 2 Day orders on delivery will pay double fee</t>
  </si>
  <si>
    <t>Ons behou die reg voor om items te verander soos beskikbaar. PRYSE KAN VERANDER SONDER VOORAF KENNISGEWING.</t>
  </si>
  <si>
    <t>We reserve the right to change items due to availability. PRICES CAN CHANGE WITHOUT PRIOR NOTICE.</t>
  </si>
  <si>
    <t xml:space="preserve"> (MEAT, STARCH AND VEG OF THE DAY WILL BE IN THE SAME CONTAINER)   EXTRA VEG per portion = R14.50 PER PORTION (2xVEG = R 29.00)Carry bags R1 each</t>
  </si>
  <si>
    <t>******************************************************************************************************************************************************</t>
  </si>
  <si>
    <t>Bestellings kan  afgehaal word tussen 15H30-18H00 Maan -Donderdag</t>
  </si>
  <si>
    <t xml:space="preserve">Vrydae kan afgehaal word tussen 15H00 tot 17H30 </t>
  </si>
  <si>
    <t>Orders can be collected from 15H30-18H00 Mondays to Thursdays</t>
  </si>
  <si>
    <t>Fridays you can collect from 15H00 to 17H30</t>
  </si>
  <si>
    <t>CASH</t>
  </si>
  <si>
    <t>CARD</t>
  </si>
  <si>
    <t>EFT</t>
  </si>
  <si>
    <t>PAYMENT:</t>
  </si>
  <si>
    <t>SIGNATURE</t>
  </si>
  <si>
    <t>INTERNET 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</si>
</sst>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&quot;* #,##0.00_-;\-&quot;R&quot;* #,##0.00_-;_-&quot;R&quot;* &quot;-&quot;??_-;_-@_-"/>
    <numFmt numFmtId="165" formatCode="_ &quot;R&quot;\ * #,##0.00_ ;_ &quot;R&quot;\ * \-#,##0.00_ ;_ &quot;R&quot;\ * &quot;-&quot;??_ ;_ @_ "/>
    <numFmt numFmtId="166" formatCode="_(&quot;R&quot;* #,##0.00_);_(&quot;R&quot;* \(#,##0.00\);_(&quot;R&quot;* &quot;-&quot;??_);_(@_)"/>
    <numFmt numFmtId="167" formatCode="[$-409]d\-mmm;@"/>
    <numFmt numFmtId="168" formatCode="mmmm\ yyyy"/>
  </numFmts>
  <fonts count="84" x14ac:knownFonts="1">
    <font>
      <sz val="10"/>
      <name val="Arial"/>
    </font>
    <font>
      <b/>
      <u/>
      <sz val="11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name val="Arial"/>
      <family val="2"/>
    </font>
    <font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48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u/>
      <sz val="20"/>
      <name val="Arial"/>
      <family val="2"/>
    </font>
    <font>
      <u/>
      <sz val="20"/>
      <name val="Arial"/>
      <family val="2"/>
    </font>
    <font>
      <sz val="16"/>
      <name val="Century Schoolbook"/>
      <family val="1"/>
    </font>
    <font>
      <b/>
      <sz val="24"/>
      <name val="Arial"/>
      <family val="2"/>
    </font>
    <font>
      <sz val="28"/>
      <name val="Arial"/>
      <family val="2"/>
    </font>
    <font>
      <b/>
      <sz val="22"/>
      <name val="Arial Narrow"/>
      <family val="2"/>
    </font>
    <font>
      <b/>
      <u/>
      <sz val="22"/>
      <name val="Arial"/>
      <family val="2"/>
    </font>
    <font>
      <b/>
      <sz val="16"/>
      <name val="Century Schoolbook"/>
      <family val="1"/>
    </font>
    <font>
      <b/>
      <u/>
      <sz val="24"/>
      <name val="Arial"/>
      <family val="2"/>
    </font>
    <font>
      <u/>
      <sz val="24"/>
      <name val="Arial"/>
      <family val="2"/>
    </font>
    <font>
      <b/>
      <u/>
      <sz val="18"/>
      <name val="Arial Black"/>
      <family val="2"/>
    </font>
    <font>
      <b/>
      <u/>
      <sz val="13"/>
      <name val="Arial Black"/>
      <family val="2"/>
    </font>
    <font>
      <b/>
      <u/>
      <sz val="16"/>
      <name val="Arial Black"/>
      <family val="2"/>
    </font>
    <font>
      <u/>
      <sz val="18"/>
      <name val="Arial Black"/>
      <family val="2"/>
    </font>
    <font>
      <u/>
      <sz val="16"/>
      <name val="Arial Black"/>
      <family val="2"/>
    </font>
    <font>
      <b/>
      <sz val="18"/>
      <name val="Century Schoolbook"/>
      <family val="1"/>
    </font>
    <font>
      <sz val="24"/>
      <name val="Arial"/>
      <family val="2"/>
    </font>
    <font>
      <b/>
      <u/>
      <sz val="36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sz val="36"/>
      <name val="Arial"/>
      <family val="2"/>
    </font>
    <font>
      <u/>
      <sz val="22"/>
      <name val="Arial"/>
      <family val="2"/>
    </font>
    <font>
      <u/>
      <sz val="16"/>
      <name val="Arial"/>
      <family val="2"/>
    </font>
    <font>
      <b/>
      <u/>
      <sz val="26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u/>
      <sz val="26"/>
      <name val="Arial"/>
      <family val="2"/>
    </font>
    <font>
      <b/>
      <sz val="22"/>
      <name val="Britannic Bold"/>
      <family val="2"/>
    </font>
    <font>
      <b/>
      <sz val="48"/>
      <name val="Berlin Sans FB"/>
      <family val="2"/>
    </font>
    <font>
      <sz val="48"/>
      <name val="Berlin Sans FB"/>
      <family val="2"/>
    </font>
    <font>
      <b/>
      <u/>
      <sz val="16"/>
      <name val="Myanmar Text"/>
      <family val="2"/>
    </font>
    <font>
      <b/>
      <u/>
      <sz val="24"/>
      <name val="Myanmar Text"/>
      <family val="2"/>
    </font>
    <font>
      <u/>
      <sz val="24"/>
      <name val="Arial Black"/>
      <family val="2"/>
    </font>
    <font>
      <u/>
      <sz val="18"/>
      <name val="Arial"/>
      <family val="2"/>
    </font>
    <font>
      <u/>
      <sz val="6"/>
      <color theme="10"/>
      <name val="Arial"/>
      <family val="2"/>
    </font>
    <font>
      <sz val="10"/>
      <color rgb="FFA0A0A0"/>
      <name val="Arial"/>
      <family val="2"/>
    </font>
    <font>
      <b/>
      <sz val="10"/>
      <color rgb="FFA0A0A0"/>
      <name val="Arial"/>
      <family val="2"/>
    </font>
    <font>
      <sz val="16"/>
      <color rgb="FFA0A0A0"/>
      <name val="Arial"/>
      <family val="2"/>
    </font>
    <font>
      <sz val="9"/>
      <color rgb="FFA0A0A0"/>
      <name val="Arial"/>
      <family val="2"/>
    </font>
    <font>
      <b/>
      <sz val="36"/>
      <color rgb="FFFF0000"/>
      <name val="Arial"/>
      <family val="2"/>
    </font>
    <font>
      <sz val="10"/>
      <color theme="0" tint="-0.34998626667073579"/>
      <name val="Arial"/>
      <family val="2"/>
    </font>
    <font>
      <u/>
      <sz val="2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11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308">
    <xf numFmtId="0" fontId="0" fillId="0" borderId="0" xfId="0"/>
    <xf numFmtId="0" fontId="38" fillId="0" borderId="0" xfId="34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77" fillId="0" borderId="0" xfId="0" applyFon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12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" fillId="0" borderId="0" xfId="0" applyFont="1"/>
    <xf numFmtId="17" fontId="3" fillId="0" borderId="0" xfId="0" applyNumberFormat="1" applyFont="1"/>
    <xf numFmtId="0" fontId="3" fillId="0" borderId="0" xfId="0" applyFont="1"/>
    <xf numFmtId="0" fontId="52" fillId="0" borderId="0" xfId="0" applyFont="1"/>
    <xf numFmtId="0" fontId="53" fillId="0" borderId="0" xfId="0" applyFont="1"/>
    <xf numFmtId="0" fontId="49" fillId="0" borderId="0" xfId="0" applyFont="1"/>
    <xf numFmtId="0" fontId="4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0" fillId="0" borderId="0" xfId="0" applyFont="1"/>
    <xf numFmtId="0" fontId="52" fillId="0" borderId="0" xfId="0" applyFont="1" applyAlignment="1">
      <alignment horizontal="left"/>
    </xf>
    <xf numFmtId="0" fontId="58" fillId="0" borderId="0" xfId="0" applyFont="1"/>
    <xf numFmtId="0" fontId="37" fillId="0" borderId="0" xfId="0" applyFont="1"/>
    <xf numFmtId="0" fontId="37" fillId="0" borderId="12" xfId="0" applyFont="1" applyBorder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35" fillId="0" borderId="0" xfId="0" applyFont="1"/>
    <xf numFmtId="0" fontId="45" fillId="0" borderId="13" xfId="0" applyFont="1" applyBorder="1"/>
    <xf numFmtId="0" fontId="45" fillId="0" borderId="0" xfId="0" applyFont="1"/>
    <xf numFmtId="17" fontId="45" fillId="0" borderId="0" xfId="0" applyNumberFormat="1" applyFont="1" applyAlignment="1">
      <alignment horizontal="center"/>
    </xf>
    <xf numFmtId="0" fontId="2" fillId="0" borderId="0" xfId="0" applyFont="1"/>
    <xf numFmtId="0" fontId="9" fillId="0" borderId="0" xfId="0" applyFont="1"/>
    <xf numFmtId="0" fontId="41" fillId="0" borderId="0" xfId="0" applyFont="1"/>
    <xf numFmtId="0" fontId="69" fillId="0" borderId="0" xfId="0" applyFont="1"/>
    <xf numFmtId="0" fontId="0" fillId="0" borderId="12" xfId="0" applyBorder="1"/>
    <xf numFmtId="0" fontId="66" fillId="0" borderId="13" xfId="0" applyFont="1" applyBorder="1" applyAlignment="1">
      <alignment horizontal="left"/>
    </xf>
    <xf numFmtId="0" fontId="66" fillId="0" borderId="0" xfId="0" applyFont="1" applyAlignment="1">
      <alignment horizontal="left"/>
    </xf>
    <xf numFmtId="0" fontId="29" fillId="0" borderId="0" xfId="0" applyFont="1"/>
    <xf numFmtId="0" fontId="39" fillId="0" borderId="0" xfId="0" applyFont="1" applyAlignment="1">
      <alignment horizontal="left"/>
    </xf>
    <xf numFmtId="1" fontId="45" fillId="0" borderId="0" xfId="0" applyNumberFormat="1" applyFont="1" applyAlignment="1">
      <alignment horizontal="center"/>
    </xf>
    <xf numFmtId="0" fontId="46" fillId="0" borderId="0" xfId="0" applyFont="1"/>
    <xf numFmtId="0" fontId="29" fillId="0" borderId="12" xfId="0" applyFont="1" applyBorder="1"/>
    <xf numFmtId="0" fontId="47" fillId="0" borderId="0" xfId="0" applyFont="1"/>
    <xf numFmtId="0" fontId="5" fillId="0" borderId="0" xfId="0" applyFont="1"/>
    <xf numFmtId="0" fontId="4" fillId="0" borderId="12" xfId="0" applyFont="1" applyBorder="1"/>
    <xf numFmtId="0" fontId="60" fillId="0" borderId="13" xfId="0" applyFont="1" applyBorder="1"/>
    <xf numFmtId="0" fontId="60" fillId="0" borderId="0" xfId="0" applyFont="1"/>
    <xf numFmtId="0" fontId="40" fillId="0" borderId="0" xfId="0" applyFont="1"/>
    <xf numFmtId="0" fontId="11" fillId="0" borderId="0" xfId="0" applyFont="1"/>
    <xf numFmtId="0" fontId="11" fillId="0" borderId="12" xfId="0" applyFont="1" applyBorder="1"/>
    <xf numFmtId="0" fontId="33" fillId="0" borderId="0" xfId="0" applyFont="1" applyAlignment="1">
      <alignment horizontal="center"/>
    </xf>
    <xf numFmtId="0" fontId="66" fillId="0" borderId="13" xfId="0" applyFont="1" applyBorder="1"/>
    <xf numFmtId="0" fontId="66" fillId="0" borderId="0" xfId="0" applyFont="1"/>
    <xf numFmtId="0" fontId="67" fillId="0" borderId="0" xfId="0" applyFont="1"/>
    <xf numFmtId="0" fontId="35" fillId="0" borderId="12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41" fillId="0" borderId="13" xfId="0" applyFont="1" applyBorder="1"/>
    <xf numFmtId="0" fontId="48" fillId="0" borderId="13" xfId="0" applyFont="1" applyBorder="1"/>
    <xf numFmtId="0" fontId="48" fillId="0" borderId="0" xfId="0" applyFont="1"/>
    <xf numFmtId="0" fontId="6" fillId="0" borderId="0" xfId="0" applyFont="1"/>
    <xf numFmtId="0" fontId="39" fillId="0" borderId="14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4" fillId="0" borderId="15" xfId="0" applyFont="1" applyBorder="1"/>
    <xf numFmtId="0" fontId="4" fillId="0" borderId="16" xfId="0" applyFont="1" applyBorder="1"/>
    <xf numFmtId="0" fontId="32" fillId="0" borderId="0" xfId="0" applyFont="1" applyAlignment="1">
      <alignment horizontal="center"/>
    </xf>
    <xf numFmtId="0" fontId="32" fillId="0" borderId="0" xfId="0" applyFont="1"/>
    <xf numFmtId="0" fontId="0" fillId="0" borderId="17" xfId="0" applyBorder="1" applyAlignment="1">
      <alignment horizontal="center"/>
    </xf>
    <xf numFmtId="0" fontId="40" fillId="0" borderId="18" xfId="0" applyFont="1" applyBorder="1" applyAlignment="1">
      <alignment horizontal="center"/>
    </xf>
    <xf numFmtId="0" fontId="78" fillId="0" borderId="0" xfId="0" applyFont="1" applyAlignment="1">
      <alignment horizontal="center"/>
    </xf>
    <xf numFmtId="16" fontId="45" fillId="0" borderId="20" xfId="0" applyNumberFormat="1" applyFont="1" applyBorder="1" applyAlignment="1">
      <alignment horizontal="center"/>
    </xf>
    <xf numFmtId="0" fontId="31" fillId="0" borderId="0" xfId="0" applyFont="1"/>
    <xf numFmtId="0" fontId="39" fillId="24" borderId="18" xfId="0" applyFont="1" applyFill="1" applyBorder="1" applyAlignment="1">
      <alignment horizontal="left"/>
    </xf>
    <xf numFmtId="0" fontId="39" fillId="24" borderId="19" xfId="0" applyFont="1" applyFill="1" applyBorder="1" applyAlignment="1">
      <alignment horizontal="left"/>
    </xf>
    <xf numFmtId="0" fontId="39" fillId="24" borderId="19" xfId="0" applyFont="1" applyFill="1" applyBorder="1" applyAlignment="1">
      <alignment horizontal="center"/>
    </xf>
    <xf numFmtId="0" fontId="30" fillId="24" borderId="19" xfId="0" applyFont="1" applyFill="1" applyBorder="1" applyAlignment="1">
      <alignment horizontal="center"/>
    </xf>
    <xf numFmtId="14" fontId="38" fillId="24" borderId="21" xfId="0" applyNumberFormat="1" applyFont="1" applyFill="1" applyBorder="1" applyAlignment="1">
      <alignment horizontal="center"/>
    </xf>
    <xf numFmtId="14" fontId="38" fillId="24" borderId="15" xfId="0" applyNumberFormat="1" applyFont="1" applyFill="1" applyBorder="1" applyAlignment="1">
      <alignment horizontal="center"/>
    </xf>
    <xf numFmtId="0" fontId="40" fillId="0" borderId="13" xfId="0" applyFont="1" applyBorder="1" applyAlignment="1">
      <alignment horizontal="left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59" fillId="0" borderId="13" xfId="0" applyFont="1" applyBorder="1" applyAlignment="1">
      <alignment horizontal="left"/>
    </xf>
    <xf numFmtId="0" fontId="59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left"/>
    </xf>
    <xf numFmtId="0" fontId="60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62" fillId="0" borderId="0" xfId="0" applyFont="1" applyAlignment="1">
      <alignment horizontal="left"/>
    </xf>
    <xf numFmtId="0" fontId="62" fillId="0" borderId="0" xfId="0" applyFont="1" applyAlignment="1">
      <alignment horizontal="center"/>
    </xf>
    <xf numFmtId="0" fontId="61" fillId="0" borderId="0" xfId="0" applyFont="1" applyAlignment="1">
      <alignment horizontal="left" vertical="center"/>
    </xf>
    <xf numFmtId="0" fontId="67" fillId="0" borderId="13" xfId="0" applyFont="1" applyBorder="1" applyAlignment="1">
      <alignment horizontal="left"/>
    </xf>
    <xf numFmtId="0" fontId="67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45" fillId="0" borderId="13" xfId="0" applyFont="1" applyBorder="1" applyAlignment="1">
      <alignment horizontal="left"/>
    </xf>
    <xf numFmtId="0" fontId="65" fillId="0" borderId="0" xfId="0" applyFont="1" applyAlignment="1">
      <alignment horizontal="left"/>
    </xf>
    <xf numFmtId="0" fontId="67" fillId="0" borderId="12" xfId="0" applyFont="1" applyBorder="1" applyAlignment="1">
      <alignment horizont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center" vertical="center"/>
    </xf>
    <xf numFmtId="0" fontId="66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6" fillId="0" borderId="0" xfId="0" applyFont="1" applyAlignment="1">
      <alignment horizontal="center" vertical="center"/>
    </xf>
    <xf numFmtId="0" fontId="68" fillId="0" borderId="0" xfId="0" applyFont="1" applyAlignment="1">
      <alignment horizontal="left"/>
    </xf>
    <xf numFmtId="0" fontId="66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3" fillId="0" borderId="0" xfId="0" applyFont="1"/>
    <xf numFmtId="0" fontId="42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8" fillId="0" borderId="13" xfId="0" applyFont="1" applyBorder="1" applyAlignment="1">
      <alignment horizontal="left"/>
    </xf>
    <xf numFmtId="0" fontId="48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37" fillId="0" borderId="12" xfId="0" applyFont="1" applyBorder="1" applyAlignment="1">
      <alignment horizontal="center"/>
    </xf>
    <xf numFmtId="0" fontId="41" fillId="0" borderId="13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1" fillId="0" borderId="13" xfId="0" applyFont="1" applyBorder="1" applyAlignment="1">
      <alignment horizontal="left"/>
    </xf>
    <xf numFmtId="0" fontId="63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63" fillId="0" borderId="12" xfId="0" applyFont="1" applyBorder="1" applyAlignment="1">
      <alignment horizontal="center"/>
    </xf>
    <xf numFmtId="0" fontId="48" fillId="0" borderId="14" xfId="0" applyFont="1" applyBorder="1" applyAlignment="1">
      <alignment horizontal="left"/>
    </xf>
    <xf numFmtId="0" fontId="48" fillId="0" borderId="15" xfId="0" applyFont="1" applyBorder="1" applyAlignment="1">
      <alignment horizontal="left"/>
    </xf>
    <xf numFmtId="0" fontId="63" fillId="0" borderId="15" xfId="0" applyFont="1" applyBorder="1" applyAlignment="1">
      <alignment horizontal="left"/>
    </xf>
    <xf numFmtId="0" fontId="63" fillId="0" borderId="15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7" fillId="0" borderId="0" xfId="0" applyFont="1"/>
    <xf numFmtId="0" fontId="34" fillId="0" borderId="0" xfId="0" applyFont="1"/>
    <xf numFmtId="0" fontId="8" fillId="0" borderId="0" xfId="0" applyFont="1"/>
    <xf numFmtId="0" fontId="1" fillId="0" borderId="0" xfId="0" applyFont="1"/>
    <xf numFmtId="0" fontId="39" fillId="0" borderId="13" xfId="0" applyFont="1" applyBorder="1" applyAlignment="1">
      <alignment horizontal="left"/>
    </xf>
    <xf numFmtId="0" fontId="39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75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82" fillId="0" borderId="0" xfId="0" applyFont="1"/>
    <xf numFmtId="17" fontId="45" fillId="0" borderId="13" xfId="0" applyNumberFormat="1" applyFont="1" applyBorder="1" applyAlignment="1">
      <alignment horizontal="center" vertical="center"/>
    </xf>
    <xf numFmtId="17" fontId="60" fillId="0" borderId="13" xfId="0" applyNumberFormat="1" applyFont="1" applyBorder="1"/>
    <xf numFmtId="0" fontId="40" fillId="25" borderId="18" xfId="0" applyFont="1" applyFill="1" applyBorder="1" applyAlignment="1">
      <alignment horizontal="center"/>
    </xf>
    <xf numFmtId="0" fontId="38" fillId="26" borderId="15" xfId="0" applyFont="1" applyFill="1" applyBorder="1" applyAlignment="1">
      <alignment horizontal="center"/>
    </xf>
    <xf numFmtId="16" fontId="45" fillId="26" borderId="27" xfId="0" applyNumberFormat="1" applyFont="1" applyFill="1" applyBorder="1" applyAlignment="1">
      <alignment horizontal="center"/>
    </xf>
    <xf numFmtId="0" fontId="45" fillId="26" borderId="27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16" fontId="45" fillId="26" borderId="19" xfId="0" applyNumberFormat="1" applyFont="1" applyFill="1" applyBorder="1" applyAlignment="1">
      <alignment horizontal="center"/>
    </xf>
    <xf numFmtId="0" fontId="45" fillId="26" borderId="31" xfId="0" applyFont="1" applyFill="1" applyBorder="1" applyAlignment="1">
      <alignment horizontal="center"/>
    </xf>
    <xf numFmtId="0" fontId="38" fillId="26" borderId="27" xfId="0" applyFont="1" applyFill="1" applyBorder="1" applyAlignment="1">
      <alignment horizontal="center"/>
    </xf>
    <xf numFmtId="0" fontId="38" fillId="26" borderId="30" xfId="0" applyFont="1" applyFill="1" applyBorder="1" applyAlignment="1">
      <alignment horizontal="center"/>
    </xf>
    <xf numFmtId="0" fontId="38" fillId="26" borderId="31" xfId="0" applyFont="1" applyFill="1" applyBorder="1" applyAlignment="1">
      <alignment horizontal="center"/>
    </xf>
    <xf numFmtId="0" fontId="41" fillId="26" borderId="0" xfId="0" applyFont="1" applyFill="1" applyAlignment="1">
      <alignment horizontal="center"/>
    </xf>
    <xf numFmtId="16" fontId="45" fillId="26" borderId="30" xfId="0" applyNumberFormat="1" applyFont="1" applyFill="1" applyBorder="1" applyAlignment="1">
      <alignment horizontal="center"/>
    </xf>
    <xf numFmtId="0" fontId="41" fillId="26" borderId="31" xfId="0" applyFont="1" applyFill="1" applyBorder="1" applyAlignment="1">
      <alignment horizontal="center"/>
    </xf>
    <xf numFmtId="167" fontId="45" fillId="26" borderId="27" xfId="0" applyNumberFormat="1" applyFont="1" applyFill="1" applyBorder="1" applyAlignment="1">
      <alignment horizontal="center"/>
    </xf>
    <xf numFmtId="14" fontId="38" fillId="26" borderId="19" xfId="0" applyNumberFormat="1" applyFont="1" applyFill="1" applyBorder="1" applyAlignment="1">
      <alignment horizontal="center"/>
    </xf>
    <xf numFmtId="0" fontId="66" fillId="0" borderId="12" xfId="0" applyFont="1" applyBorder="1" applyAlignment="1">
      <alignment horizontal="center"/>
    </xf>
    <xf numFmtId="165" fontId="40" fillId="27" borderId="21" xfId="0" applyNumberFormat="1" applyFont="1" applyFill="1" applyBorder="1" applyAlignment="1" applyProtection="1">
      <alignment horizontal="center"/>
      <protection locked="0"/>
    </xf>
    <xf numFmtId="0" fontId="38" fillId="26" borderId="21" xfId="0" applyFont="1" applyFill="1" applyBorder="1" applyAlignment="1">
      <alignment horizontal="center"/>
    </xf>
    <xf numFmtId="16" fontId="45" fillId="30" borderId="18" xfId="0" applyNumberFormat="1" applyFont="1" applyFill="1" applyBorder="1" applyAlignment="1">
      <alignment horizontal="center"/>
    </xf>
    <xf numFmtId="16" fontId="45" fillId="30" borderId="21" xfId="0" applyNumberFormat="1" applyFont="1" applyFill="1" applyBorder="1" applyAlignment="1">
      <alignment horizontal="center"/>
    </xf>
    <xf numFmtId="164" fontId="40" fillId="0" borderId="0" xfId="0" applyNumberFormat="1" applyFont="1" applyAlignment="1">
      <alignment horizontal="left"/>
    </xf>
    <xf numFmtId="0" fontId="40" fillId="29" borderId="16" xfId="0" applyFont="1" applyFill="1" applyBorder="1" applyAlignment="1">
      <alignment horizontal="center"/>
    </xf>
    <xf numFmtId="165" fontId="35" fillId="24" borderId="22" xfId="0" applyNumberFormat="1" applyFont="1" applyFill="1" applyBorder="1" applyAlignment="1">
      <alignment horizontal="center" vertical="center"/>
    </xf>
    <xf numFmtId="166" fontId="35" fillId="29" borderId="26" xfId="0" applyNumberFormat="1" applyFont="1" applyFill="1" applyBorder="1" applyAlignment="1">
      <alignment horizontal="center"/>
    </xf>
    <xf numFmtId="0" fontId="40" fillId="24" borderId="19" xfId="0" applyFont="1" applyFill="1" applyBorder="1" applyAlignment="1">
      <alignment horizontal="center"/>
    </xf>
    <xf numFmtId="0" fontId="58" fillId="0" borderId="20" xfId="0" applyFont="1" applyBorder="1" applyAlignment="1" applyProtection="1">
      <alignment horizontal="center" vertical="center"/>
      <protection locked="0"/>
    </xf>
    <xf numFmtId="0" fontId="58" fillId="0" borderId="29" xfId="0" applyFont="1" applyBorder="1" applyAlignment="1" applyProtection="1">
      <alignment horizontal="center" vertical="center"/>
      <protection locked="0"/>
    </xf>
    <xf numFmtId="0" fontId="58" fillId="0" borderId="22" xfId="0" applyFont="1" applyBorder="1" applyAlignment="1" applyProtection="1">
      <alignment horizontal="center" vertical="center"/>
      <protection locked="0"/>
    </xf>
    <xf numFmtId="0" fontId="58" fillId="0" borderId="27" xfId="0" applyFont="1" applyBorder="1" applyAlignment="1" applyProtection="1">
      <alignment horizontal="center" vertical="center"/>
      <protection locked="0"/>
    </xf>
    <xf numFmtId="0" fontId="58" fillId="0" borderId="32" xfId="0" applyFont="1" applyBorder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58" fillId="0" borderId="12" xfId="0" applyFont="1" applyBorder="1" applyAlignment="1" applyProtection="1">
      <alignment horizontal="center" vertical="center"/>
      <protection locked="0"/>
    </xf>
    <xf numFmtId="0" fontId="58" fillId="0" borderId="13" xfId="0" applyFont="1" applyBorder="1" applyAlignment="1" applyProtection="1">
      <alignment horizontal="center" vertical="center"/>
      <protection locked="0"/>
    </xf>
    <xf numFmtId="0" fontId="58" fillId="0" borderId="33" xfId="0" applyFont="1" applyBorder="1" applyAlignment="1" applyProtection="1">
      <alignment horizontal="center" vertical="center"/>
      <protection locked="0"/>
    </xf>
    <xf numFmtId="0" fontId="58" fillId="0" borderId="30" xfId="0" applyFont="1" applyBorder="1" applyAlignment="1" applyProtection="1">
      <alignment horizontal="center" vertical="center"/>
      <protection locked="0"/>
    </xf>
    <xf numFmtId="0" fontId="58" fillId="0" borderId="28" xfId="0" applyFont="1" applyBorder="1" applyAlignment="1" applyProtection="1">
      <alignment horizontal="center" vertical="center"/>
      <protection locked="0"/>
    </xf>
    <xf numFmtId="0" fontId="58" fillId="0" borderId="25" xfId="0" applyFont="1" applyBorder="1" applyAlignment="1" applyProtection="1">
      <alignment horizontal="center" vertical="center"/>
      <protection locked="0"/>
    </xf>
    <xf numFmtId="0" fontId="58" fillId="0" borderId="31" xfId="0" applyFont="1" applyBorder="1" applyAlignment="1" applyProtection="1">
      <alignment horizontal="center" vertical="center"/>
      <protection locked="0"/>
    </xf>
    <xf numFmtId="0" fontId="58" fillId="0" borderId="38" xfId="0" applyFont="1" applyBorder="1" applyAlignment="1" applyProtection="1">
      <alignment horizontal="center" vertical="center"/>
      <protection locked="0"/>
    </xf>
    <xf numFmtId="0" fontId="45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8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8" fillId="0" borderId="35" xfId="0" applyFont="1" applyBorder="1" applyAlignment="1" applyProtection="1">
      <alignment horizontal="center" vertical="center"/>
      <protection locked="0"/>
    </xf>
    <xf numFmtId="0" fontId="40" fillId="26" borderId="19" xfId="0" applyFont="1" applyFill="1" applyBorder="1" applyAlignment="1">
      <alignment horizontal="center"/>
    </xf>
    <xf numFmtId="0" fontId="58" fillId="0" borderId="34" xfId="0" applyFont="1" applyBorder="1" applyAlignment="1" applyProtection="1">
      <alignment horizontal="center" vertical="center"/>
      <protection locked="0"/>
    </xf>
    <xf numFmtId="16" fontId="45" fillId="0" borderId="20" xfId="0" applyNumberFormat="1" applyFont="1" applyBorder="1" applyAlignment="1">
      <alignment horizontal="center" vertical="center"/>
    </xf>
    <xf numFmtId="0" fontId="58" fillId="0" borderId="24" xfId="0" applyFont="1" applyBorder="1" applyAlignment="1" applyProtection="1">
      <alignment horizontal="center" vertical="center"/>
      <protection locked="0"/>
    </xf>
    <xf numFmtId="0" fontId="58" fillId="0" borderId="23" xfId="0" applyFont="1" applyBorder="1" applyAlignment="1" applyProtection="1">
      <alignment horizontal="center" vertical="center"/>
      <protection locked="0"/>
    </xf>
    <xf numFmtId="0" fontId="58" fillId="0" borderId="37" xfId="0" applyFont="1" applyBorder="1" applyAlignment="1" applyProtection="1">
      <alignment horizontal="center" vertical="center"/>
      <protection locked="0"/>
    </xf>
    <xf numFmtId="0" fontId="58" fillId="0" borderId="36" xfId="0" applyFont="1" applyBorder="1" applyAlignment="1" applyProtection="1">
      <alignment horizontal="center" vertical="center"/>
      <protection locked="0"/>
    </xf>
    <xf numFmtId="0" fontId="58" fillId="0" borderId="32" xfId="0" applyFont="1" applyBorder="1" applyAlignment="1" applyProtection="1">
      <alignment horizontal="left" vertical="center"/>
      <protection locked="0"/>
    </xf>
    <xf numFmtId="16" fontId="45" fillId="0" borderId="20" xfId="0" applyNumberFormat="1" applyFont="1" applyBorder="1" applyAlignment="1">
      <alignment horizontal="left"/>
    </xf>
    <xf numFmtId="0" fontId="65" fillId="0" borderId="17" xfId="0" applyFont="1" applyBorder="1" applyAlignment="1">
      <alignment horizontal="left"/>
    </xf>
    <xf numFmtId="0" fontId="65" fillId="0" borderId="10" xfId="0" applyFont="1" applyBorder="1" applyAlignment="1">
      <alignment horizontal="left"/>
    </xf>
    <xf numFmtId="0" fontId="66" fillId="0" borderId="10" xfId="0" applyFont="1" applyBorder="1" applyAlignment="1">
      <alignment horizontal="left"/>
    </xf>
    <xf numFmtId="0" fontId="67" fillId="0" borderId="10" xfId="0" applyFont="1" applyBorder="1" applyAlignment="1">
      <alignment horizontal="left"/>
    </xf>
    <xf numFmtId="0" fontId="67" fillId="0" borderId="10" xfId="0" applyFont="1" applyBorder="1" applyAlignment="1">
      <alignment horizontal="center"/>
    </xf>
    <xf numFmtId="0" fontId="65" fillId="0" borderId="11" xfId="0" applyFont="1" applyBorder="1" applyAlignment="1">
      <alignment horizontal="left"/>
    </xf>
    <xf numFmtId="0" fontId="66" fillId="0" borderId="13" xfId="0" applyFont="1" applyBorder="1" applyAlignment="1">
      <alignment horizontal="left" vertical="center"/>
    </xf>
    <xf numFmtId="0" fontId="66" fillId="0" borderId="12" xfId="0" applyFont="1" applyBorder="1" applyAlignment="1">
      <alignment horizontal="left" vertical="center"/>
    </xf>
    <xf numFmtId="0" fontId="66" fillId="0" borderId="12" xfId="0" applyFont="1" applyBorder="1" applyAlignment="1">
      <alignment horizontal="left"/>
    </xf>
    <xf numFmtId="0" fontId="68" fillId="0" borderId="0" xfId="0" applyFont="1" applyAlignment="1">
      <alignment horizontal="center"/>
    </xf>
    <xf numFmtId="0" fontId="65" fillId="0" borderId="13" xfId="0" applyFont="1" applyBorder="1" applyAlignment="1">
      <alignment horizontal="left"/>
    </xf>
    <xf numFmtId="0" fontId="40" fillId="0" borderId="0" xfId="0" applyFont="1" applyAlignment="1">
      <alignment vertical="center"/>
    </xf>
    <xf numFmtId="0" fontId="40" fillId="0" borderId="12" xfId="0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38" fillId="0" borderId="15" xfId="0" applyFont="1" applyBorder="1" applyAlignment="1">
      <alignment horizontal="left"/>
    </xf>
    <xf numFmtId="0" fontId="38" fillId="0" borderId="15" xfId="0" applyFont="1" applyBorder="1" applyAlignment="1">
      <alignment horizontal="center"/>
    </xf>
    <xf numFmtId="0" fontId="39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0" fontId="35" fillId="0" borderId="15" xfId="0" applyFont="1" applyBorder="1" applyAlignment="1">
      <alignment horizontal="center"/>
    </xf>
    <xf numFmtId="0" fontId="40" fillId="0" borderId="15" xfId="0" applyFont="1" applyBorder="1"/>
    <xf numFmtId="0" fontId="40" fillId="0" borderId="16" xfId="0" applyFont="1" applyBorder="1" applyAlignment="1">
      <alignment horizontal="left"/>
    </xf>
    <xf numFmtId="165" fontId="58" fillId="0" borderId="19" xfId="0" applyNumberFormat="1" applyFont="1" applyBorder="1" applyAlignment="1">
      <alignment horizontal="center"/>
    </xf>
    <xf numFmtId="165" fontId="58" fillId="0" borderId="26" xfId="0" applyNumberFormat="1" applyFont="1" applyBorder="1" applyAlignment="1">
      <alignment horizontal="center"/>
    </xf>
    <xf numFmtId="0" fontId="39" fillId="28" borderId="17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9" fillId="28" borderId="11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39" fillId="28" borderId="15" xfId="0" applyFont="1" applyFill="1" applyBorder="1" applyAlignment="1">
      <alignment horizontal="center" vertical="center"/>
    </xf>
    <xf numFmtId="0" fontId="39" fillId="28" borderId="16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17" fontId="59" fillId="0" borderId="17" xfId="0" applyNumberFormat="1" applyFont="1" applyBorder="1" applyAlignment="1">
      <alignment horizontal="center"/>
    </xf>
    <xf numFmtId="0" fontId="59" fillId="0" borderId="10" xfId="0" applyFont="1" applyBorder="1" applyAlignment="1">
      <alignment horizontal="center"/>
    </xf>
    <xf numFmtId="49" fontId="66" fillId="0" borderId="27" xfId="0" applyNumberFormat="1" applyFont="1" applyBorder="1" applyAlignment="1" applyProtection="1">
      <alignment horizontal="left"/>
      <protection locked="0"/>
    </xf>
    <xf numFmtId="49" fontId="66" fillId="0" borderId="31" xfId="0" applyNumberFormat="1" applyFont="1" applyBorder="1" applyAlignment="1" applyProtection="1">
      <alignment horizontal="left"/>
      <protection locked="0"/>
    </xf>
    <xf numFmtId="0" fontId="52" fillId="0" borderId="0" xfId="0" applyFont="1" applyAlignment="1">
      <alignment horizontal="left"/>
    </xf>
    <xf numFmtId="168" fontId="60" fillId="0" borderId="13" xfId="0" applyNumberFormat="1" applyFont="1" applyBorder="1" applyAlignment="1">
      <alignment horizontal="center"/>
    </xf>
    <xf numFmtId="168" fontId="60" fillId="0" borderId="0" xfId="0" applyNumberFormat="1" applyFont="1" applyAlignment="1">
      <alignment horizontal="center"/>
    </xf>
    <xf numFmtId="49" fontId="83" fillId="0" borderId="31" xfId="34" applyNumberFormat="1" applyFont="1" applyBorder="1" applyAlignment="1" applyProtection="1">
      <alignment horizontal="left"/>
      <protection locked="0"/>
    </xf>
    <xf numFmtId="49" fontId="38" fillId="0" borderId="31" xfId="34" applyNumberFormat="1" applyFont="1" applyBorder="1" applyAlignment="1" applyProtection="1">
      <alignment horizontal="left"/>
      <protection locked="0"/>
    </xf>
    <xf numFmtId="0" fontId="45" fillId="0" borderId="18" xfId="0" applyFont="1" applyBorder="1" applyAlignment="1">
      <alignment horizontal="center"/>
    </xf>
    <xf numFmtId="0" fontId="45" fillId="0" borderId="19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26" xfId="0" applyFont="1" applyBorder="1" applyAlignment="1">
      <alignment horizontal="center"/>
    </xf>
    <xf numFmtId="0" fontId="65" fillId="0" borderId="17" xfId="0" applyFont="1" applyBorder="1" applyAlignment="1" applyProtection="1">
      <alignment horizontal="center"/>
      <protection locked="0"/>
    </xf>
    <xf numFmtId="0" fontId="65" fillId="0" borderId="11" xfId="0" applyFont="1" applyBorder="1" applyAlignment="1" applyProtection="1">
      <alignment horizontal="center"/>
      <protection locked="0"/>
    </xf>
    <xf numFmtId="0" fontId="65" fillId="0" borderId="14" xfId="0" applyFont="1" applyBorder="1" applyAlignment="1" applyProtection="1">
      <alignment horizontal="center"/>
      <protection locked="0"/>
    </xf>
    <xf numFmtId="0" fontId="65" fillId="0" borderId="16" xfId="0" applyFont="1" applyBorder="1" applyAlignment="1" applyProtection="1">
      <alignment horizontal="center"/>
      <protection locked="0"/>
    </xf>
    <xf numFmtId="0" fontId="67" fillId="0" borderId="17" xfId="0" applyFont="1" applyBorder="1" applyAlignment="1" applyProtection="1">
      <alignment horizontal="center" vertical="center"/>
      <protection locked="0"/>
    </xf>
    <xf numFmtId="0" fontId="67" fillId="0" borderId="11" xfId="0" applyFont="1" applyBorder="1" applyAlignment="1" applyProtection="1">
      <alignment horizontal="center" vertical="center"/>
      <protection locked="0"/>
    </xf>
    <xf numFmtId="0" fontId="67" fillId="0" borderId="14" xfId="0" applyFont="1" applyBorder="1" applyAlignment="1" applyProtection="1">
      <alignment horizontal="center" vertical="center"/>
      <protection locked="0"/>
    </xf>
    <xf numFmtId="0" fontId="67" fillId="0" borderId="16" xfId="0" applyFont="1" applyBorder="1" applyAlignment="1" applyProtection="1">
      <alignment horizontal="center" vertical="center"/>
      <protection locked="0"/>
    </xf>
    <xf numFmtId="0" fontId="66" fillId="0" borderId="17" xfId="0" applyFont="1" applyBorder="1" applyAlignment="1" applyProtection="1">
      <alignment horizontal="center" vertical="center"/>
      <protection locked="0"/>
    </xf>
    <xf numFmtId="0" fontId="66" fillId="0" borderId="11" xfId="0" applyFont="1" applyBorder="1" applyAlignment="1" applyProtection="1">
      <alignment horizontal="center" vertical="center"/>
      <protection locked="0"/>
    </xf>
    <xf numFmtId="0" fontId="66" fillId="0" borderId="14" xfId="0" applyFont="1" applyBorder="1" applyAlignment="1" applyProtection="1">
      <alignment horizontal="center" vertical="center"/>
      <protection locked="0"/>
    </xf>
    <xf numFmtId="0" fontId="66" fillId="0" borderId="16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58" fillId="0" borderId="20" xfId="0" applyFont="1" applyBorder="1" applyAlignment="1" applyProtection="1">
      <alignment horizontal="center" vertical="center"/>
    </xf>
    <xf numFmtId="0" fontId="58" fillId="26" borderId="21" xfId="0" applyFont="1" applyFill="1" applyBorder="1" applyAlignment="1" applyProtection="1">
      <alignment horizontal="center" vertical="center"/>
    </xf>
    <xf numFmtId="0" fontId="58" fillId="0" borderId="22" xfId="0" applyFont="1" applyBorder="1" applyAlignment="1" applyProtection="1">
      <alignment horizontal="center" vertical="center"/>
    </xf>
    <xf numFmtId="0" fontId="58" fillId="0" borderId="38" xfId="0" applyFont="1" applyBorder="1" applyAlignment="1" applyProtection="1">
      <alignment horizontal="center" vertical="center"/>
    </xf>
    <xf numFmtId="0" fontId="58" fillId="26" borderId="20" xfId="0" applyFont="1" applyFill="1" applyBorder="1" applyAlignment="1" applyProtection="1">
      <alignment horizontal="center" vertical="center"/>
    </xf>
    <xf numFmtId="0" fontId="58" fillId="0" borderId="24" xfId="0" applyFont="1" applyBorder="1" applyAlignment="1" applyProtection="1">
      <alignment horizontal="center" vertical="center"/>
    </xf>
    <xf numFmtId="0" fontId="58" fillId="0" borderId="28" xfId="0" applyFont="1" applyBorder="1" applyAlignment="1" applyProtection="1">
      <alignment horizontal="center" vertical="center"/>
    </xf>
    <xf numFmtId="0" fontId="58" fillId="0" borderId="25" xfId="0" applyFont="1" applyBorder="1" applyAlignment="1" applyProtection="1">
      <alignment horizontal="center" vertical="center"/>
    </xf>
    <xf numFmtId="0" fontId="34" fillId="0" borderId="35" xfId="0" applyFont="1" applyBorder="1" applyAlignment="1" applyProtection="1">
      <alignment horizontal="center"/>
    </xf>
    <xf numFmtId="0" fontId="34" fillId="0" borderId="15" xfId="0" applyFont="1" applyBorder="1" applyAlignment="1" applyProtection="1">
      <alignment horizontal="center"/>
    </xf>
    <xf numFmtId="0" fontId="34" fillId="0" borderId="16" xfId="0" applyFont="1" applyBorder="1" applyAlignment="1" applyProtection="1">
      <alignment horizontal="center"/>
    </xf>
    <xf numFmtId="0" fontId="40" fillId="26" borderId="19" xfId="0" applyFont="1" applyFill="1" applyBorder="1" applyAlignment="1" applyProtection="1">
      <alignment horizontal="center"/>
    </xf>
    <xf numFmtId="0" fontId="58" fillId="26" borderId="22" xfId="0" applyFont="1" applyFill="1" applyBorder="1" applyAlignment="1" applyProtection="1">
      <alignment horizontal="center" vertical="center"/>
    </xf>
    <xf numFmtId="0" fontId="58" fillId="26" borderId="23" xfId="0" applyFont="1" applyFill="1" applyBorder="1" applyAlignment="1" applyProtection="1">
      <alignment horizontal="center" vertical="center"/>
    </xf>
    <xf numFmtId="0" fontId="34" fillId="0" borderId="21" xfId="0" applyFont="1" applyBorder="1" applyAlignment="1" applyProtection="1">
      <alignment horizontal="center" vertical="center"/>
    </xf>
    <xf numFmtId="0" fontId="34" fillId="0" borderId="19" xfId="0" applyFont="1" applyBorder="1" applyAlignment="1" applyProtection="1">
      <alignment horizontal="center" vertical="center"/>
    </xf>
    <xf numFmtId="0" fontId="40" fillId="26" borderId="21" xfId="0" applyFont="1" applyFill="1" applyBorder="1" applyAlignment="1" applyProtection="1">
      <alignment horizontal="center" vertical="center"/>
    </xf>
    <xf numFmtId="0" fontId="34" fillId="0" borderId="26" xfId="0" applyFont="1" applyBorder="1" applyAlignment="1" applyProtection="1">
      <alignment horizontal="center" vertical="center"/>
    </xf>
    <xf numFmtId="0" fontId="34" fillId="0" borderId="18" xfId="0" applyFont="1" applyBorder="1" applyAlignment="1" applyProtection="1">
      <alignment horizontal="center" vertical="center"/>
    </xf>
    <xf numFmtId="0" fontId="34" fillId="0" borderId="34" xfId="0" applyFont="1" applyBorder="1" applyAlignment="1" applyProtection="1">
      <alignment horizontal="center" vertical="center"/>
    </xf>
    <xf numFmtId="0" fontId="58" fillId="26" borderId="24" xfId="0" applyFont="1" applyFill="1" applyBorder="1" applyAlignment="1" applyProtection="1">
      <alignment horizontal="center" vertical="center"/>
    </xf>
    <xf numFmtId="0" fontId="58" fillId="26" borderId="33" xfId="0" applyFont="1" applyFill="1" applyBorder="1" applyAlignment="1" applyProtection="1">
      <alignment horizontal="center" vertical="center"/>
    </xf>
    <xf numFmtId="0" fontId="58" fillId="0" borderId="20" xfId="0" applyFont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6"/>
  <sheetViews>
    <sheetView showGridLines="0" tabSelected="1" view="pageBreakPreview" zoomScale="55" zoomScaleNormal="55" zoomScaleSheetLayoutView="55" zoomScalePageLayoutView="25" workbookViewId="0">
      <selection activeCell="C6" sqref="C6:L6"/>
    </sheetView>
  </sheetViews>
  <sheetFormatPr defaultColWidth="9.140625" defaultRowHeight="12.75" x14ac:dyDescent="0.2"/>
  <cols>
    <col min="1" max="1" width="23.5703125" customWidth="1"/>
    <col min="2" max="2" width="12.28515625" customWidth="1"/>
    <col min="3" max="3" width="9.140625" customWidth="1"/>
    <col min="4" max="4" width="9.5703125" customWidth="1"/>
    <col min="5" max="5" width="10" customWidth="1"/>
    <col min="6" max="6" width="9.85546875" customWidth="1"/>
    <col min="7" max="7" width="9.42578125" customWidth="1"/>
    <col min="8" max="8" width="10.28515625" customWidth="1"/>
    <col min="9" max="9" width="12.7109375" customWidth="1"/>
    <col min="10" max="10" width="4.7109375" customWidth="1"/>
    <col min="11" max="11" width="9.7109375" customWidth="1"/>
    <col min="12" max="12" width="9.5703125" customWidth="1"/>
    <col min="13" max="13" width="11.140625" customWidth="1"/>
    <col min="14" max="15" width="9.7109375" customWidth="1"/>
    <col min="16" max="16" width="9.85546875" customWidth="1"/>
    <col min="17" max="17" width="11.28515625" customWidth="1"/>
    <col min="18" max="18" width="13" customWidth="1"/>
    <col min="19" max="19" width="10.5703125" customWidth="1"/>
    <col min="20" max="20" width="9.140625" customWidth="1"/>
    <col min="21" max="21" width="10.85546875" customWidth="1"/>
    <col min="22" max="22" width="20.140625" customWidth="1"/>
    <col min="23" max="23" width="3.42578125" customWidth="1"/>
    <col min="24" max="24" width="13" customWidth="1"/>
    <col min="25" max="25" width="10.140625" hidden="1" customWidth="1"/>
    <col min="26" max="26" width="11.28515625" customWidth="1"/>
  </cols>
  <sheetData>
    <row r="1" spans="1:31" ht="60" customHeight="1" x14ac:dyDescent="1.25">
      <c r="A1" s="258" t="s">
        <v>62</v>
      </c>
      <c r="B1" s="259"/>
      <c r="C1" s="259"/>
      <c r="D1" s="259"/>
      <c r="E1" s="259"/>
      <c r="F1" s="4"/>
      <c r="G1" s="4"/>
      <c r="H1" s="5"/>
      <c r="I1" s="6" t="s">
        <v>0</v>
      </c>
      <c r="J1" s="6"/>
      <c r="K1" s="7"/>
      <c r="L1" s="7"/>
      <c r="M1" s="7"/>
      <c r="N1" s="7"/>
      <c r="O1" s="7"/>
      <c r="P1" s="7"/>
      <c r="Q1" s="8"/>
      <c r="R1" s="8"/>
      <c r="S1" s="8"/>
      <c r="T1" s="5"/>
      <c r="U1" s="5"/>
      <c r="V1" s="5"/>
      <c r="W1" s="5"/>
      <c r="X1" s="5"/>
      <c r="Y1" s="5"/>
      <c r="Z1" s="9"/>
      <c r="AA1" s="2"/>
    </row>
    <row r="2" spans="1:31" ht="30.75" customHeight="1" x14ac:dyDescent="0.85">
      <c r="A2" s="167"/>
      <c r="B2" s="10"/>
      <c r="C2" s="10"/>
      <c r="D2" s="11"/>
      <c r="E2" s="12"/>
      <c r="F2" s="13"/>
      <c r="G2" s="13"/>
      <c r="H2" s="10"/>
      <c r="I2" s="14"/>
      <c r="J2" s="14"/>
      <c r="K2" s="15"/>
      <c r="L2" s="15"/>
      <c r="M2" s="14" t="s">
        <v>1</v>
      </c>
      <c r="N2" s="16"/>
      <c r="O2" s="17"/>
      <c r="P2" s="10"/>
      <c r="Q2" s="10"/>
      <c r="R2" s="10"/>
      <c r="S2" s="13"/>
      <c r="T2" s="18"/>
      <c r="U2" s="19"/>
      <c r="V2" s="20"/>
      <c r="W2" s="19"/>
      <c r="X2" s="10"/>
      <c r="Y2" s="21"/>
      <c r="Z2" s="22"/>
      <c r="AA2" s="23"/>
    </row>
    <row r="3" spans="1:31" ht="42" customHeight="1" x14ac:dyDescent="1.25">
      <c r="A3" s="168"/>
      <c r="B3" s="24"/>
      <c r="C3" s="25"/>
      <c r="D3" s="26"/>
      <c r="E3" s="27"/>
      <c r="F3" s="28"/>
      <c r="G3" s="29"/>
      <c r="H3" s="30"/>
      <c r="I3" s="30"/>
      <c r="J3" s="30"/>
      <c r="K3" s="31"/>
      <c r="L3" s="32" t="s">
        <v>2</v>
      </c>
      <c r="M3" s="33"/>
      <c r="N3" s="34"/>
      <c r="O3" s="35"/>
      <c r="P3" s="31"/>
      <c r="Q3" s="36"/>
      <c r="R3" s="37"/>
      <c r="S3" s="262"/>
      <c r="T3" s="262"/>
      <c r="U3" s="262"/>
      <c r="V3" s="262"/>
      <c r="W3" s="262"/>
      <c r="X3" s="39"/>
      <c r="Y3" s="40"/>
      <c r="Z3" s="41"/>
      <c r="AA3" s="2"/>
    </row>
    <row r="4" spans="1:31" ht="32.25" customHeight="1" x14ac:dyDescent="0.5">
      <c r="A4" s="263">
        <v>46023</v>
      </c>
      <c r="B4" s="264"/>
      <c r="C4" s="264"/>
      <c r="D4" s="26"/>
      <c r="E4" s="27" t="s">
        <v>3</v>
      </c>
      <c r="F4" s="28"/>
      <c r="G4" s="29"/>
      <c r="H4" s="208" t="b">
        <v>0</v>
      </c>
      <c r="I4" s="29"/>
      <c r="J4" s="29"/>
      <c r="K4" s="42" t="s">
        <v>4</v>
      </c>
      <c r="L4" s="43"/>
      <c r="M4" s="43"/>
      <c r="N4" s="44"/>
      <c r="O4" s="43"/>
      <c r="P4" s="209" t="b">
        <v>0</v>
      </c>
      <c r="Q4" s="45"/>
      <c r="R4" s="37"/>
      <c r="S4" s="262" t="s">
        <v>5</v>
      </c>
      <c r="T4" s="262"/>
      <c r="U4" s="262"/>
      <c r="V4" s="262"/>
      <c r="W4" s="262"/>
      <c r="X4" s="209" t="b">
        <v>0</v>
      </c>
      <c r="Y4" s="40"/>
      <c r="Z4" s="41"/>
      <c r="AA4" s="2"/>
    </row>
    <row r="5" spans="1:31" ht="26.25" customHeight="1" x14ac:dyDescent="0.5">
      <c r="A5" s="46"/>
      <c r="B5" s="47"/>
      <c r="C5" s="48"/>
      <c r="D5" s="48"/>
      <c r="E5" s="48"/>
      <c r="F5" s="48"/>
      <c r="G5" s="48"/>
      <c r="H5" s="49"/>
      <c r="I5" s="49"/>
      <c r="J5" s="49"/>
      <c r="K5" s="50"/>
      <c r="L5" s="51"/>
      <c r="M5" s="51"/>
      <c r="N5" s="51"/>
      <c r="O5" s="51"/>
      <c r="P5" s="51"/>
      <c r="Q5" s="52"/>
      <c r="R5" s="51"/>
      <c r="T5" s="27"/>
      <c r="U5" s="38"/>
      <c r="V5" s="38"/>
      <c r="W5" s="27"/>
      <c r="X5" s="39"/>
      <c r="Z5" s="53"/>
      <c r="AA5" s="13"/>
    </row>
    <row r="6" spans="1:31" ht="38.25" customHeight="1" x14ac:dyDescent="0.5">
      <c r="A6" s="54" t="s">
        <v>6</v>
      </c>
      <c r="B6" s="55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30"/>
      <c r="N6" s="56"/>
      <c r="O6" s="57"/>
      <c r="P6" s="57"/>
      <c r="Q6" s="57"/>
      <c r="R6" s="58"/>
      <c r="S6" s="58"/>
      <c r="T6" s="58"/>
      <c r="U6" s="58"/>
      <c r="V6" s="58"/>
      <c r="W6" s="59"/>
      <c r="X6" s="56"/>
      <c r="Y6" s="56"/>
      <c r="Z6" s="60"/>
      <c r="AA6" s="17"/>
    </row>
    <row r="7" spans="1:31" ht="35.25" customHeight="1" x14ac:dyDescent="0.5">
      <c r="A7" s="54" t="s">
        <v>7</v>
      </c>
      <c r="B7" s="55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30"/>
      <c r="N7" s="30"/>
      <c r="O7" s="30"/>
      <c r="P7" s="30"/>
      <c r="Q7" s="61"/>
      <c r="R7" s="23"/>
      <c r="S7" s="23"/>
      <c r="T7" s="1"/>
      <c r="U7" s="1"/>
      <c r="V7" s="1"/>
      <c r="W7" s="1"/>
      <c r="X7" s="62"/>
      <c r="Y7" s="24"/>
      <c r="Z7" s="63"/>
      <c r="AA7" s="17"/>
    </row>
    <row r="8" spans="1:31" ht="33.75" customHeight="1" x14ac:dyDescent="0.5">
      <c r="A8" s="64" t="s">
        <v>8</v>
      </c>
      <c r="B8" s="65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61"/>
      <c r="R8" s="23" t="s">
        <v>9</v>
      </c>
      <c r="S8" s="23"/>
      <c r="T8" s="265"/>
      <c r="U8" s="266"/>
      <c r="V8" s="266"/>
      <c r="W8" s="266"/>
      <c r="X8" s="266"/>
      <c r="Y8" s="24"/>
      <c r="Z8" s="63"/>
      <c r="AA8" s="2"/>
    </row>
    <row r="9" spans="1:31" ht="37.5" customHeight="1" x14ac:dyDescent="0.5">
      <c r="A9" s="64"/>
      <c r="B9" s="65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39"/>
      <c r="X9" s="67"/>
      <c r="Y9" s="67"/>
      <c r="Z9" s="68"/>
      <c r="AA9" s="69"/>
    </row>
    <row r="10" spans="1:31" ht="33.75" customHeight="1" x14ac:dyDescent="0.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2"/>
      <c r="S10" s="72"/>
      <c r="T10" s="72"/>
      <c r="U10" s="72"/>
      <c r="V10" s="72"/>
      <c r="W10" s="72"/>
      <c r="X10" s="72"/>
      <c r="Y10" s="36"/>
      <c r="Z10" s="73"/>
      <c r="AA10" s="74"/>
    </row>
    <row r="11" spans="1:31" ht="29.25" customHeight="1" x14ac:dyDescent="0.5">
      <c r="A11" s="70" t="s">
        <v>10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72"/>
      <c r="T11" s="72"/>
      <c r="U11" s="72"/>
      <c r="V11" s="72"/>
      <c r="W11" s="72"/>
      <c r="X11" s="72"/>
      <c r="Y11" s="36"/>
      <c r="Z11" s="73"/>
      <c r="AA11" s="17"/>
      <c r="AB11" s="24"/>
      <c r="AC11" s="24"/>
      <c r="AD11" s="24"/>
      <c r="AE11" s="67"/>
    </row>
    <row r="12" spans="1:31" ht="24.75" customHeight="1" x14ac:dyDescent="0.4">
      <c r="A12" s="75" t="s">
        <v>11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49"/>
      <c r="U12" s="49"/>
      <c r="V12" s="56"/>
      <c r="W12" s="56"/>
      <c r="X12" s="56"/>
      <c r="Y12" s="56"/>
      <c r="Z12" s="60"/>
      <c r="AA12" s="17"/>
      <c r="AB12" s="24"/>
      <c r="AC12" s="24"/>
      <c r="AD12" s="24"/>
      <c r="AE12" s="67"/>
    </row>
    <row r="13" spans="1:31" ht="30" customHeight="1" x14ac:dyDescent="0.4">
      <c r="A13" s="76" t="s">
        <v>12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51"/>
      <c r="M13" s="51"/>
      <c r="N13" s="51"/>
      <c r="O13" s="51"/>
      <c r="P13" s="51"/>
      <c r="Q13" s="51"/>
      <c r="R13" s="51"/>
      <c r="S13" s="78"/>
      <c r="T13" s="78"/>
      <c r="U13" s="78"/>
      <c r="V13" s="24"/>
      <c r="W13" s="24"/>
      <c r="X13" s="24"/>
      <c r="Y13" s="24"/>
      <c r="Z13" s="63"/>
      <c r="AA13" s="2"/>
    </row>
    <row r="14" spans="1:31" ht="33" customHeight="1" thickBot="1" x14ac:dyDescent="0.25">
      <c r="A14" s="79" t="s">
        <v>51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1"/>
      <c r="Z14" s="82"/>
      <c r="AA14" s="83"/>
      <c r="AB14" s="84"/>
    </row>
    <row r="15" spans="1:31" ht="36" customHeight="1" thickBot="1" x14ac:dyDescent="0.65">
      <c r="A15" s="85"/>
      <c r="B15" s="267" t="s">
        <v>13</v>
      </c>
      <c r="C15" s="268"/>
      <c r="D15" s="268"/>
      <c r="E15" s="268"/>
      <c r="F15" s="268"/>
      <c r="G15" s="268"/>
      <c r="H15" s="268"/>
      <c r="I15" s="268"/>
      <c r="J15" s="211"/>
      <c r="K15" s="269" t="s">
        <v>14</v>
      </c>
      <c r="L15" s="270"/>
      <c r="M15" s="270"/>
      <c r="N15" s="270"/>
      <c r="O15" s="270"/>
      <c r="P15" s="270"/>
      <c r="Q15" s="270"/>
      <c r="R15" s="271"/>
      <c r="S15" s="193"/>
      <c r="T15" s="256"/>
      <c r="U15" s="257"/>
      <c r="V15" s="185">
        <v>0</v>
      </c>
      <c r="W15" s="186" t="s">
        <v>15</v>
      </c>
      <c r="X15" s="244" t="s">
        <v>16</v>
      </c>
      <c r="Y15" s="245"/>
      <c r="Z15" s="246"/>
      <c r="AA15" s="165" t="s">
        <v>17</v>
      </c>
    </row>
    <row r="16" spans="1:31" ht="35.25" customHeight="1" thickBot="1" x14ac:dyDescent="0.45">
      <c r="A16" s="86" t="s">
        <v>18</v>
      </c>
      <c r="B16" s="293" t="s">
        <v>19</v>
      </c>
      <c r="C16" s="294" t="s">
        <v>20</v>
      </c>
      <c r="D16" s="293" t="s">
        <v>21</v>
      </c>
      <c r="E16" s="294" t="s">
        <v>22</v>
      </c>
      <c r="F16" s="293" t="s">
        <v>23</v>
      </c>
      <c r="G16" s="293" t="s">
        <v>24</v>
      </c>
      <c r="H16" s="293" t="s">
        <v>25</v>
      </c>
      <c r="I16" s="295" t="s">
        <v>26</v>
      </c>
      <c r="J16" s="296"/>
      <c r="K16" s="293" t="s">
        <v>19</v>
      </c>
      <c r="L16" s="294" t="s">
        <v>20</v>
      </c>
      <c r="M16" s="293" t="s">
        <v>21</v>
      </c>
      <c r="N16" s="294" t="s">
        <v>22</v>
      </c>
      <c r="O16" s="293" t="s">
        <v>23</v>
      </c>
      <c r="P16" s="293" t="s">
        <v>24</v>
      </c>
      <c r="Q16" s="293" t="s">
        <v>25</v>
      </c>
      <c r="R16" s="295" t="s">
        <v>26</v>
      </c>
      <c r="S16" s="293" t="s">
        <v>27</v>
      </c>
      <c r="T16" s="293" t="s">
        <v>28</v>
      </c>
      <c r="U16" s="293" t="s">
        <v>29</v>
      </c>
      <c r="V16" s="190" t="s">
        <v>30</v>
      </c>
      <c r="W16" s="170"/>
      <c r="X16" s="247"/>
      <c r="Y16" s="248"/>
      <c r="Z16" s="249"/>
      <c r="AA16" s="87"/>
    </row>
    <row r="17" spans="1:29" ht="35.25" customHeight="1" thickBot="1" x14ac:dyDescent="0.45">
      <c r="A17" s="213">
        <v>46027</v>
      </c>
      <c r="B17" s="307"/>
      <c r="C17" s="307"/>
      <c r="D17" s="307"/>
      <c r="E17" s="307"/>
      <c r="F17" s="307"/>
      <c r="G17" s="307"/>
      <c r="H17" s="307"/>
      <c r="I17" s="307"/>
      <c r="J17" s="286"/>
      <c r="K17" s="194"/>
      <c r="L17" s="194"/>
      <c r="M17" s="194"/>
      <c r="N17" s="194"/>
      <c r="O17" s="194"/>
      <c r="P17" s="194"/>
      <c r="Q17" s="194"/>
      <c r="R17" s="194"/>
      <c r="S17" s="194"/>
      <c r="T17" s="195"/>
      <c r="U17" s="194"/>
      <c r="V17" s="191">
        <f>IF(SUM(B17:U17)=0,0,IF($AC$18=0,(B17*78)+(C17*83)+(D17*64)+(E17*69)+(F17*54)+(G17*43)+(H17*57)+(I17*7)+(K17*81)+(L17*86)+(M17*66)+(N17*71)+(O17*56)+(P17*44)+(Q17*63)+(R17*7)+(S17*29)+(T17*14.5)+(U17*1),IF(AA17&lt;=3,(B17*78+(B17*$AC$18))+(C17*83+(C17*$AC$18))+(D17*64+(D17*$AC$18))+(E17*69+(E17*$AC$18))+(F17*54+(F17*$AC$18))+(G17*43+(G17*$AC$18))+((H17*57)+(H17*$AC$18))+(I17*7)+(K17*81+(K17*$AC$18))+(L17*86+(L17*$AC$18))+(M17*66+(M17*$AC$18))+(N17*71+(N17*$AC$18))+(O17*56+(O17*$AC$18))+(P17*44+(P17*$AC$18))+((Q17*63)+(Q17*$AC$18))+(R17*7)+(S17*29)+(T17*14.5)+(U17*1),(B17*78)+(C17*83)+(D17*64)+(E17*69)+(F17*54)+(G17*43)+(H17*57)+(I17*7)+(K17*81)+(L17*86)+(M17*66)+(N17*71)+(O17*56)+(P17*41)+(Q17*63)+(R17*7)+(S17*29)+(T17*14.5)+(U17*1)+($AC$18*3))))</f>
        <v>0</v>
      </c>
      <c r="W17" s="171"/>
      <c r="X17" s="250" t="str">
        <f>IF($V$15&gt;0,IF(SUM($AB17:$AB21)&lt;3, IF(SUM(AB17:AB21)=0, "","DOUBLE DELIVERY COST, ORDER 3 TIMES OR MORE PER WEEK FOR STANDARD"),"STANDARD DELIVERY COST"),"Not Delivery")</f>
        <v>Not Delivery</v>
      </c>
      <c r="Y17" s="250"/>
      <c r="Z17" s="251"/>
      <c r="AA17" s="3">
        <f t="shared" ref="AA17:AA19" si="0">SUM(B17:U17)</f>
        <v>0</v>
      </c>
      <c r="AB17" s="166">
        <f>IF(AA17&gt;0,1,0)</f>
        <v>0</v>
      </c>
    </row>
    <row r="18" spans="1:29" ht="36" customHeight="1" thickBot="1" x14ac:dyDescent="0.45">
      <c r="A18" s="213">
        <v>46028</v>
      </c>
      <c r="B18" s="196"/>
      <c r="C18" s="196"/>
      <c r="D18" s="196"/>
      <c r="E18" s="196"/>
      <c r="F18" s="196"/>
      <c r="G18" s="196"/>
      <c r="H18" s="196"/>
      <c r="I18" s="194"/>
      <c r="J18" s="286"/>
      <c r="K18" s="197"/>
      <c r="L18" s="194"/>
      <c r="M18" s="194"/>
      <c r="N18" s="194"/>
      <c r="O18" s="214"/>
      <c r="P18" s="214"/>
      <c r="Q18" s="197"/>
      <c r="R18" s="194"/>
      <c r="S18" s="194"/>
      <c r="T18" s="196"/>
      <c r="U18" s="194"/>
      <c r="V18" s="191">
        <f>IF(SUM(B18:U18)=0,0,IF($AC$18=0,(B18*78)+(C18*83)+(D18*64)+(E18*69)+(F18*54)+(G18*43)+(H18*57)+(I18*7)+(K18*81)+(L18*86)+(M18*66)+(N18*71)+(O18*56)+(P18*44)+(Q18*63)+(R18*7)+(S18*29)+(T18*14.5)+(U18*1),IF(AA18&lt;=3,(B18*78+(B18*$AC$18))+(C18*83+(C18*$AC$18))+(D18*64+(D18*$AC$18))+(E18*69+(E18*$AC$18))+(F18*54+(F18*$AC$18))+(G18*43+(G18*$AC$18))+((H18*57)+(H18*$AC$18))+(I18*7)+(K18*81+(K18*$AC$18))+(L18*86+(L18*$AC$18))+(M18*66+(M18*$AC$18))+(N18*71+(N18*$AC$18))+(O18*56+(O18*$AC$18))+(P18*44+(P18*$AC$18))+((Q18*63)+(Q18*$AC$18))+(R18*7)+(S18*29)+(T18*14.5)+(U18*1),(B18*78)+(C18*83)+(D18*64)+(E18*69)+(F18*54)+(G18*43)+(H18*57)+(I18*7)+(K18*81)+(L18*86)+(M18*66)+(N18*71)+(O18*56)+(P18*41)+(Q18*63)+(R18*7)+(S18*29)+(T18*14.5)+(U18*1)+($AC$18*3))))</f>
        <v>0</v>
      </c>
      <c r="W18" s="172"/>
      <c r="X18" s="252"/>
      <c r="Y18" s="252"/>
      <c r="Z18" s="253"/>
      <c r="AA18" s="3">
        <f t="shared" si="0"/>
        <v>0</v>
      </c>
      <c r="AB18" s="166">
        <f>IF(AA18&gt;0,1,0)</f>
        <v>0</v>
      </c>
      <c r="AC18" s="166">
        <f>IF(SUM(AB17:AB21)&gt;=3,$V$15,($V$15*2))</f>
        <v>0</v>
      </c>
    </row>
    <row r="19" spans="1:29" ht="36" customHeight="1" thickBot="1" x14ac:dyDescent="0.45">
      <c r="A19" s="213">
        <v>46029</v>
      </c>
      <c r="B19" s="198"/>
      <c r="C19" s="199"/>
      <c r="D19" s="198"/>
      <c r="E19" s="199"/>
      <c r="F19" s="196"/>
      <c r="G19" s="198"/>
      <c r="H19" s="198"/>
      <c r="I19" s="199"/>
      <c r="J19" s="286"/>
      <c r="K19" s="200"/>
      <c r="L19" s="199"/>
      <c r="M19" s="198"/>
      <c r="N19" s="199"/>
      <c r="O19" s="297"/>
      <c r="P19" s="297"/>
      <c r="Q19" s="199"/>
      <c r="R19" s="198"/>
      <c r="S19" s="196"/>
      <c r="T19" s="196"/>
      <c r="U19" s="201"/>
      <c r="V19" s="191">
        <f>IF(SUM(B19:U19)=0,0,IF($AC$18=0,(B19*78)+(C19*83)+(D19*64)+(E19*69)+(F19*54)+(G19*43)+(H19*57)+(I19*7)+(K19*81)+(L19*86)+(M19*66)+(N19*71)+(O19*56)+(P19*44)+(Q19*63)+(R19*7)+(S19*29)+(T19*14.5)+(U19*1),IF(AA19&lt;=3,(B19*78+(B19*$AC$18))+(C19*83+(C19*$AC$18))+(D19*64+(D19*$AC$18))+(E19*69+(E19*$AC$18))+(F19*54+(F19*$AC$18))+(G19*43+(G19*$AC$18))+((H19*57)+(H19*$AC$18))+(I19*7)+(K19*81+(K19*$AC$18))+(L19*86+(L19*$AC$18))+(M19*66+(M19*$AC$18))+(N19*71+(N19*$AC$18))+(O19*56+(O19*$AC$18))+(P19*44+(P19*$AC$18))+((Q19*63)+(Q19*$AC$18))+(R19*7)+(S19*29)+(T19*14.5)+(U19*1),(B19*78)+(C19*83)+(D19*64)+(E19*69)+(F19*54)+(G19*43)+(H19*57)+(I19*7)+(K19*81)+(L19*86)+(M19*66)+(N19*71)+(O19*56)+(P19*41)+(Q19*63)+(R19*7)+(S19*29)+(T19*14.5)+(U19*1)+($AC$18*3))))</f>
        <v>0</v>
      </c>
      <c r="W19" s="172"/>
      <c r="X19" s="252"/>
      <c r="Y19" s="252"/>
      <c r="Z19" s="253"/>
      <c r="AA19" s="3">
        <f t="shared" si="0"/>
        <v>0</v>
      </c>
      <c r="AB19" s="166">
        <f>IF(AA19&gt;0,1,0)</f>
        <v>0</v>
      </c>
      <c r="AC19" s="166">
        <f>IF(SUM(AB17:AB21)&gt;=3,$V$15,($V$15*2))</f>
        <v>0</v>
      </c>
    </row>
    <row r="20" spans="1:29" ht="32.25" customHeight="1" thickBot="1" x14ac:dyDescent="0.45">
      <c r="A20" s="213">
        <v>46030</v>
      </c>
      <c r="B20" s="194"/>
      <c r="C20" s="194"/>
      <c r="D20" s="194"/>
      <c r="E20" s="194"/>
      <c r="F20" s="194"/>
      <c r="G20" s="194"/>
      <c r="H20" s="194"/>
      <c r="I20" s="194"/>
      <c r="J20" s="286"/>
      <c r="K20" s="202"/>
      <c r="L20" s="197"/>
      <c r="M20" s="196"/>
      <c r="N20" s="197"/>
      <c r="O20" s="196"/>
      <c r="P20" s="196"/>
      <c r="Q20" s="202"/>
      <c r="R20" s="196"/>
      <c r="S20" s="196"/>
      <c r="T20" s="196"/>
      <c r="U20" s="194"/>
      <c r="V20" s="191">
        <f>IF(SUM(B20:U20)=0,0,IF($AC$18=0,(B20*78)+(C20*83)+(D20*64)+(E20*69)+(F20*54)+(G20*43)+(H20*57)+(I20*7)+(K20*81)+(L20*86)+(M20*66)+(N20*71)+(O20*56)+(P20*44)+(Q20*63)+(R20*7)+(S20*29)+(T20*14.5)+(U20*1),IF(AA20&lt;=3,(B20*78+(B20*$AC$18))+(C20*83+(C20*$AC$18))+(D20*64+(D20*$AC$18))+(E20*69+(E20*$AC$18))+(F20*54+(F20*$AC$18))+(G20*43+(G20*$AC$18))+((H20*57)+(H20*$AC$18))+(I20*7)+(K20*81+(K20*$AC$18))+(L20*86+(L20*$AC$18))+(M20*66+(M20*$AC$18))+(N20*71+(N20*$AC$18))+(O20*56+(O20*$AC$18))+(P20*44+(P20*$AC$18))+((Q20*63)+(Q20*$AC$18))+(R20*7)+(S20*29)+(T20*14.5)+(U20*1),(B20*78)+(C20*83)+(D20*64)+(E20*69)+(F20*54)+(G20*43)+(H20*57)+(I20*7)+(K20*81)+(L20*86)+(M20*66)+(N20*71)+(O20*56)+(P20*41)+(Q20*63)+(R20*7)+(S20*29)+(T20*14.5)+(U20*1)+($AC$18*3))))</f>
        <v>0</v>
      </c>
      <c r="W20" s="172"/>
      <c r="X20" s="252"/>
      <c r="Y20" s="252"/>
      <c r="Z20" s="253"/>
      <c r="AA20" s="3">
        <f t="shared" ref="AA20" si="1">SUM(B20:U20)</f>
        <v>0</v>
      </c>
      <c r="AB20" s="166">
        <f>IF(AA20&gt;0,1,0)</f>
        <v>0</v>
      </c>
      <c r="AC20" s="166"/>
    </row>
    <row r="21" spans="1:29" ht="35.25" customHeight="1" thickBot="1" x14ac:dyDescent="0.45">
      <c r="A21" s="213">
        <v>46031</v>
      </c>
      <c r="B21" s="198"/>
      <c r="C21" s="198"/>
      <c r="D21" s="198"/>
      <c r="E21" s="198"/>
      <c r="F21" s="198"/>
      <c r="G21" s="198"/>
      <c r="H21" s="198"/>
      <c r="I21" s="201"/>
      <c r="J21" s="286"/>
      <c r="K21" s="203"/>
      <c r="L21" s="204"/>
      <c r="M21" s="204"/>
      <c r="N21" s="204"/>
      <c r="O21" s="215"/>
      <c r="P21" s="298"/>
      <c r="Q21" s="203"/>
      <c r="R21" s="204"/>
      <c r="S21" s="204"/>
      <c r="T21" s="204"/>
      <c r="U21" s="204"/>
      <c r="V21" s="191">
        <f>IF(SUM(B21:U21)=0,0,IF($AC$18=0,(B21*78)+(C21*83)+(D21*64)+(E21*69)+(F21*54)+(G21*43)+(H21*57)+(I21*7)+(K21*81)+(L21*86)+(M21*66)+(N21*71)+(O21*56)+(P21*44)+(Q21*63)+(R21*7)+(S21*29)+(T21*14.5)+(U21*1),IF(AA21&lt;=3,(B21*78+(B21*$AC$18))+(C21*83+(C21*$AC$18))+(D21*64+(D21*$AC$18))+(E21*69+(E21*$AC$18))+(F21*54+(F21*$AC$18))+(G21*43+(G21*$AC$18))+((H21*57)+(H21*$AC$18))+(I21*7)+(K21*81+(K21*$AC$18))+(L21*86+(L21*$AC$18))+(M21*66+(M21*$AC$18))+(N21*71+(N21*$AC$18))+(O21*56+(O21*$AC$18))+(P21*44+(P21*$AC$18))+((Q21*63)+(Q21*$AC$18))+(R21*7)+(S21*29)+(T21*14.5)+(U21*1),(B21*78)+(C21*83)+(D21*64)+(E21*69)+(F21*54)+(G21*43)+(H21*57)+(I21*7)+(K21*81)+(L21*86)+(M21*66)+(N21*71)+(O21*56)+(P21*41)+(Q21*63)+(R21*7)+(S21*29)+(T21*14.5)+(U21*1)+($AC$18*3))))</f>
        <v>0</v>
      </c>
      <c r="W21" s="173"/>
      <c r="X21" s="254"/>
      <c r="Y21" s="254"/>
      <c r="Z21" s="255"/>
      <c r="AA21" s="3">
        <f>SUM(B21:U21)</f>
        <v>0</v>
      </c>
      <c r="AB21" s="166">
        <f>IF(AA21&gt;0,1,0)</f>
        <v>0</v>
      </c>
      <c r="AC21" s="166"/>
    </row>
    <row r="22" spans="1:29" ht="36" customHeight="1" thickBot="1" x14ac:dyDescent="0.45">
      <c r="A22" s="169"/>
      <c r="B22" s="299" t="s">
        <v>19</v>
      </c>
      <c r="C22" s="300" t="s">
        <v>20</v>
      </c>
      <c r="D22" s="299" t="s">
        <v>21</v>
      </c>
      <c r="E22" s="300" t="s">
        <v>22</v>
      </c>
      <c r="F22" s="299" t="s">
        <v>23</v>
      </c>
      <c r="G22" s="299" t="s">
        <v>24</v>
      </c>
      <c r="H22" s="299" t="s">
        <v>25</v>
      </c>
      <c r="I22" s="300" t="s">
        <v>26</v>
      </c>
      <c r="J22" s="301"/>
      <c r="K22" s="302" t="s">
        <v>19</v>
      </c>
      <c r="L22" s="300" t="s">
        <v>20</v>
      </c>
      <c r="M22" s="299" t="s">
        <v>21</v>
      </c>
      <c r="N22" s="300" t="s">
        <v>22</v>
      </c>
      <c r="O22" s="299" t="s">
        <v>23</v>
      </c>
      <c r="P22" s="299" t="s">
        <v>24</v>
      </c>
      <c r="Q22" s="299" t="s">
        <v>25</v>
      </c>
      <c r="R22" s="302" t="s">
        <v>26</v>
      </c>
      <c r="S22" s="303" t="s">
        <v>27</v>
      </c>
      <c r="T22" s="299" t="s">
        <v>28</v>
      </c>
      <c r="U22" s="302" t="s">
        <v>29</v>
      </c>
      <c r="V22" s="192"/>
      <c r="W22" s="174"/>
      <c r="X22" s="187"/>
      <c r="Y22" s="187"/>
      <c r="Z22" s="188"/>
      <c r="AA22" s="3"/>
      <c r="AB22" s="166"/>
      <c r="AC22" s="166"/>
    </row>
    <row r="23" spans="1:29" ht="35.25" customHeight="1" thickBot="1" x14ac:dyDescent="0.45">
      <c r="A23" s="88">
        <v>46034</v>
      </c>
      <c r="B23" s="194"/>
      <c r="C23" s="194"/>
      <c r="D23" s="194"/>
      <c r="E23" s="194"/>
      <c r="F23" s="194"/>
      <c r="G23" s="194"/>
      <c r="H23" s="194"/>
      <c r="I23" s="194"/>
      <c r="J23" s="286"/>
      <c r="K23" s="194"/>
      <c r="L23" s="194"/>
      <c r="M23" s="194"/>
      <c r="N23" s="194"/>
      <c r="O23" s="194"/>
      <c r="P23" s="194"/>
      <c r="Q23" s="194"/>
      <c r="R23" s="194"/>
      <c r="S23" s="194"/>
      <c r="T23" s="195"/>
      <c r="U23" s="194"/>
      <c r="V23" s="191">
        <f>IF(SUM(B23:U23)=0,0,IF($AC$25=0,(B23*78)+(C23*83)+(D23*64)+(E23*69)+(F23*54)+(G23*43)+(H23*57)+(I23*7)+(K23*81)+(L23*86)+(M23*66)+(N23*71)+(O23*56)+(P23*44)+(Q23*63)+(R23*7)+(S23*29)+(T23*14.5)+(U23*1),IF(AA23&lt;=3,(B23*78+(B23*$AC$25))+(C23*83+(C23*$AC$25))+(D23*64+(D23*$AC$25))+(E23*69+(E23*$AC$25))+(F23*54+(F23*$AC$25))+(G23*43+(G23*$AC$25))+((H23*57)+(H23*$AC$25))+(I23*7)+(K23*81+(K23*$AC$25))+(L23*86+(L23*$AC$25))+(M23*66+(M23*$AC$25))+(N23*71+(N23*$AC$25))+(O23*56+(O23*$AC$25))+(P23*44+(P23*$AC$25))+((Q23*63)+(Q23*$AC$25))+(R23*7)+(S23*29)+(T23*14.5)+(U23*1),(B23*78)+(C23*83)+(D23*64)+(E23*69)+(F23*54)+(G23*43)+(H23*57)+(I23*7)+(K23*81)+(L23*86)+(M23*66)+(N23*71)+(O23*56)+(P23*41)+(Q23*63)+(R23*7)+(S23*29)+(T23*14.5)+(U23*1)+($AC$25*3))))</f>
        <v>0</v>
      </c>
      <c r="W23" s="175"/>
      <c r="X23" s="250" t="str">
        <f>IF($V$15&gt;0,IF(SUM($AB23:$AB27)&lt;3, IF(SUM(AB23:AB27)=0, "","DOUBLE DELIVERY COST, ORDER 3 TIMES OR MORE PER WEEK FOR STANDARD"),"STANDARD DELIVERY COST"),"Not Delivery")</f>
        <v>Not Delivery</v>
      </c>
      <c r="Y23" s="250"/>
      <c r="Z23" s="251"/>
      <c r="AA23" s="3">
        <f>SUM(B23:U23)</f>
        <v>0</v>
      </c>
      <c r="AB23" s="166">
        <f>IF(AA23&gt;0,1,0)</f>
        <v>0</v>
      </c>
    </row>
    <row r="24" spans="1:29" ht="35.25" customHeight="1" thickBot="1" x14ac:dyDescent="0.45">
      <c r="A24" s="88">
        <v>46035</v>
      </c>
      <c r="B24" s="196"/>
      <c r="C24" s="196"/>
      <c r="D24" s="196"/>
      <c r="E24" s="196"/>
      <c r="F24" s="196"/>
      <c r="G24" s="196"/>
      <c r="H24" s="196"/>
      <c r="I24" s="194"/>
      <c r="J24" s="286"/>
      <c r="K24" s="197"/>
      <c r="L24" s="194"/>
      <c r="M24" s="194"/>
      <c r="N24" s="194"/>
      <c r="O24" s="297"/>
      <c r="P24" s="297"/>
      <c r="Q24" s="197"/>
      <c r="R24" s="194"/>
      <c r="S24" s="194"/>
      <c r="T24" s="195"/>
      <c r="U24" s="194"/>
      <c r="V24" s="191">
        <f>IF(SUM(B24:U24)=0,0,IF($AC$25=0,(B24*78)+(C24*83)+(D24*64)+(E24*69)+(F24*54)+(G24*43)+(H24*57)+(I24*7)+(K24*81)+(L24*86)+(M24*66)+(N24*71)+(O24*56)+(P24*44)+(Q24*63)+(R24*7)+(S24*29)+(T24*14.5)+(U24*1),IF(AA24&lt;=3,(B24*78+(B24*$AC$25))+(C24*83+(C24*$AC$25))+(D24*64+(D24*$AC$25))+(E24*69+(E24*$AC$25))+(F24*54+(F24*$AC$25))+(G24*43+(G24*$AC$25))+((H24*57)+(H24*$AC$25))+(I24*7)+(K24*81+(K24*$AC$25))+(L24*86+(L24*$AC$25))+(M24*66+(M24*$AC$25))+(N24*71+(N24*$AC$25))+(O24*56+(O24*$AC$25))+(P24*44+(P24*$AC$25))+((Q24*63)+(Q24*$AC$25))+(R24*7)+(S24*29)+(T24*14.5)+(U24*1),(B24*78)+(C24*83)+(D24*64)+(E24*69)+(F24*54)+(G24*43)+(H24*57)+(I24*7)+(K24*81)+(L24*86)+(M24*66)+(N24*71)+(O24*56)+(P24*41)+(Q24*63)+(R24*7)+(S24*29)+(T24*14.5)+(U24*1)+($AC$25*3))))</f>
        <v>0</v>
      </c>
      <c r="W24" s="176"/>
      <c r="X24" s="252"/>
      <c r="Y24" s="252"/>
      <c r="Z24" s="253"/>
      <c r="AA24" s="3">
        <f>SUM(B24:U24)</f>
        <v>0</v>
      </c>
      <c r="AB24" s="166">
        <f>IF(AA24&gt;0,1,0)</f>
        <v>0</v>
      </c>
      <c r="AC24" s="166"/>
    </row>
    <row r="25" spans="1:29" ht="36" customHeight="1" thickBot="1" x14ac:dyDescent="0.45">
      <c r="A25" s="88">
        <v>46036</v>
      </c>
      <c r="B25" s="198"/>
      <c r="C25" s="199"/>
      <c r="D25" s="198"/>
      <c r="E25" s="199"/>
      <c r="F25" s="196"/>
      <c r="G25" s="198"/>
      <c r="H25" s="198"/>
      <c r="I25" s="199"/>
      <c r="J25" s="286"/>
      <c r="K25" s="200"/>
      <c r="L25" s="199"/>
      <c r="M25" s="198"/>
      <c r="N25" s="199"/>
      <c r="O25" s="196"/>
      <c r="P25" s="196"/>
      <c r="Q25" s="199"/>
      <c r="R25" s="198"/>
      <c r="S25" s="196"/>
      <c r="T25" s="194"/>
      <c r="U25" s="201"/>
      <c r="V25" s="191">
        <f>IF(SUM(B25:U25)=0,0,IF($AC$25=0,(B25*78)+(C25*83)+(D25*64)+(E25*69)+(F25*54)+(G25*43)+(H25*57)+(I25*7)+(K25*81)+(L25*86)+(M25*66)+(N25*71)+(O25*56)+(P25*44)+(Q25*63)+(R25*7)+(S25*29)+(T25*14.5)+(U25*1),IF(AA25&lt;=3,(B25*78+(B25*$AC$25))+(C25*83+(C25*$AC$25))+(D25*64+(D25*$AC$25))+(E25*69+(E25*$AC$25))+(F25*54+(F25*$AC$25))+(G25*43+(G25*$AC$25))+((H25*57)+(H25*$AC$25))+(I25*7)+(K25*81+(K25*$AC$25))+(L25*86+(L25*$AC$25))+(M25*66+(M25*$AC$25))+(N25*71+(N25*$AC$25))+(O25*56+(O25*$AC$25))+(P25*44+(P25*$AC$25))+((Q25*63)+(Q25*$AC$25))+(R25*7)+(S25*29)+(T25*14.5)+(U25*1),(B25*78)+(C25*83)+(D25*64)+(E25*69)+(F25*54)+(G25*43)+(H25*57)+(I25*7)+(K25*81)+(L25*86)+(M25*66)+(N25*71)+(O25*56)+(P25*41)+(Q25*63)+(R25*7)+(S25*29)+(T25*14.5)+(U25*1)+($AC$25*3))))</f>
        <v>0</v>
      </c>
      <c r="W25" s="176"/>
      <c r="X25" s="252"/>
      <c r="Y25" s="252"/>
      <c r="Z25" s="253"/>
      <c r="AA25" s="3">
        <f>SUM(B25:U25)</f>
        <v>0</v>
      </c>
      <c r="AB25" s="166">
        <f>IF(AA25&gt;0,1,0)</f>
        <v>0</v>
      </c>
      <c r="AC25" s="166">
        <f>IF(SUM(AB23:AB27)&gt;=3,$V$15,($V$15*2))</f>
        <v>0</v>
      </c>
    </row>
    <row r="26" spans="1:29" ht="32.25" customHeight="1" thickBot="1" x14ac:dyDescent="0.45">
      <c r="A26" s="88">
        <v>46037</v>
      </c>
      <c r="B26" s="194"/>
      <c r="C26" s="194"/>
      <c r="D26" s="194"/>
      <c r="E26" s="194"/>
      <c r="F26" s="194"/>
      <c r="G26" s="194"/>
      <c r="H26" s="194"/>
      <c r="I26" s="194"/>
      <c r="J26" s="286"/>
      <c r="K26" s="202"/>
      <c r="L26" s="197"/>
      <c r="M26" s="196"/>
      <c r="N26" s="197"/>
      <c r="O26" s="196"/>
      <c r="P26" s="196"/>
      <c r="Q26" s="202"/>
      <c r="R26" s="196"/>
      <c r="S26" s="196"/>
      <c r="T26" s="196"/>
      <c r="U26" s="194"/>
      <c r="V26" s="191">
        <f>IF(SUM(B26:U26)=0,0,IF($AC$25=0,(B26*78)+(C26*83)+(D26*64)+(E26*69)+(F26*54)+(G26*43)+(H26*57)+(I26*7)+(K26*81)+(L26*86)+(M26*66)+(N26*71)+(O26*56)+(P26*44)+(Q26*63)+(R26*7)+(S26*29)+(T26*14.5)+(U26*1),IF(AA26&lt;=3,(B26*78+(B26*$AC$25))+(C26*83+(C26*$AC$25))+(D26*64+(D26*$AC$25))+(E26*69+(E26*$AC$25))+(F26*54+(F26*$AC$25))+(G26*43+(G26*$AC$25))+((H26*57)+(H26*$AC$25))+(I26*7)+(K26*81+(K26*$AC$25))+(L26*86+(L26*$AC$25))+(M26*66+(M26*$AC$25))+(N26*71+(N26*$AC$25))+(O26*56+(O26*$AC$25))+(P26*44+(P26*$AC$25))+((Q26*63)+(Q26*$AC$25))+(R26*7)+(S26*29)+(T26*14.5)+(U26*1),(B26*78)+(C26*83)+(D26*64)+(E26*69)+(F26*54)+(G26*43)+(H26*57)+(I26*7)+(K26*81)+(L26*86)+(M26*66)+(N26*71)+(O26*56)+(P26*41)+(Q26*63)+(R26*7)+(S26*29)+(T26*14.5)+(U26*1)+($AC$25*3))))</f>
        <v>0</v>
      </c>
      <c r="W26" s="176"/>
      <c r="X26" s="252"/>
      <c r="Y26" s="252"/>
      <c r="Z26" s="253"/>
      <c r="AA26" s="3">
        <f>SUM(B26:U26)</f>
        <v>0</v>
      </c>
      <c r="AB26" s="166">
        <f>IF(AA26&gt;0,1,0)</f>
        <v>0</v>
      </c>
      <c r="AC26" s="166"/>
    </row>
    <row r="27" spans="1:29" ht="36" customHeight="1" thickBot="1" x14ac:dyDescent="0.45">
      <c r="A27" s="88">
        <v>46038</v>
      </c>
      <c r="B27" s="198"/>
      <c r="C27" s="198"/>
      <c r="D27" s="198"/>
      <c r="E27" s="198"/>
      <c r="F27" s="198"/>
      <c r="G27" s="198"/>
      <c r="H27" s="198"/>
      <c r="I27" s="201"/>
      <c r="J27" s="286"/>
      <c r="K27" s="204"/>
      <c r="L27" s="204"/>
      <c r="M27" s="196"/>
      <c r="N27" s="196"/>
      <c r="O27" s="196"/>
      <c r="P27" s="196"/>
      <c r="Q27" s="204"/>
      <c r="R27" s="204"/>
      <c r="S27" s="204"/>
      <c r="T27" s="204"/>
      <c r="U27" s="204"/>
      <c r="V27" s="191">
        <f>IF(SUM(B27:U27)=0,0,IF($AC$25=0,(B27*78)+(C27*83)+(D27*64)+(E27*69)+(F27*54)+(G27*43)+(H27*57)+(I27*7)+(K27*81)+(L27*86)+(M27*66)+(N27*71)+(O27*56)+(P27*44)+(Q27*65)+(R27*7)+(S27*29)+(T27*14.5)+(U27*1),IF(AA27&lt;=3,(B27*78+(B27*$AC$25))+(C27*83+(C27*$AC$25))+(D27*64+(D27*$AC$25))+(E27*69+(E27*$AC$25))+(F27*54+(F27*$AC$25))+(G27*43+(G27*$AC$25))+((H27*57)+(H27*$AC$25))+(I27*7)+(K27*81+(K27*$AC$25))+(L27*86+(L27*$AC$25))+(M27*66+(M27*$AC$25))+(N27*71+(N27*$AC$25))+(O27*56+(O27*$AC$25))+(P27*44+(P27*$AC$25))+((Q27*65)+(Q27*$AC$25))+(R27*7)+(S27*29)+(T27*14.5)+(U27*1),(B27*78)+(C27*83)+(D27*64)+(E27*69)+(F27*54)+(G27*43)+(H27*57)+(I27*7)+(K27*81)+(L27*86)+(M27*66)+(N27*71)+(O27*56)+(P27*41)+(Q27*65)+(R27*7)+(S27*29)+(T27*14.5)+(U27*1)+($AC$25*3))))</f>
        <v>0</v>
      </c>
      <c r="W27" s="177"/>
      <c r="X27" s="254"/>
      <c r="Y27" s="254"/>
      <c r="Z27" s="255"/>
      <c r="AA27" s="3">
        <f>SUM(B27:U27)</f>
        <v>0</v>
      </c>
      <c r="AB27" s="166">
        <f>IF(AA27&gt;0,1,0)</f>
        <v>0</v>
      </c>
      <c r="AC27" s="166"/>
    </row>
    <row r="28" spans="1:29" ht="35.25" customHeight="1" thickBot="1" x14ac:dyDescent="0.45">
      <c r="A28" s="169"/>
      <c r="B28" s="299" t="s">
        <v>19</v>
      </c>
      <c r="C28" s="300" t="s">
        <v>20</v>
      </c>
      <c r="D28" s="299" t="s">
        <v>21</v>
      </c>
      <c r="E28" s="300" t="s">
        <v>22</v>
      </c>
      <c r="F28" s="304" t="s">
        <v>23</v>
      </c>
      <c r="G28" s="299" t="s">
        <v>24</v>
      </c>
      <c r="H28" s="299" t="s">
        <v>25</v>
      </c>
      <c r="I28" s="300" t="s">
        <v>26</v>
      </c>
      <c r="J28" s="301"/>
      <c r="K28" s="299" t="s">
        <v>19</v>
      </c>
      <c r="L28" s="300" t="s">
        <v>20</v>
      </c>
      <c r="M28" s="299" t="s">
        <v>21</v>
      </c>
      <c r="N28" s="300" t="s">
        <v>22</v>
      </c>
      <c r="O28" s="299" t="s">
        <v>23</v>
      </c>
      <c r="P28" s="299" t="s">
        <v>24</v>
      </c>
      <c r="Q28" s="299" t="s">
        <v>25</v>
      </c>
      <c r="R28" s="302" t="s">
        <v>26</v>
      </c>
      <c r="S28" s="299" t="s">
        <v>27</v>
      </c>
      <c r="T28" s="299" t="s">
        <v>28</v>
      </c>
      <c r="U28" s="299" t="s">
        <v>29</v>
      </c>
      <c r="V28" s="192"/>
      <c r="W28" s="174"/>
      <c r="X28" s="187"/>
      <c r="Y28" s="187"/>
      <c r="Z28" s="188"/>
      <c r="AA28" s="3"/>
      <c r="AB28" s="166"/>
      <c r="AC28" s="166"/>
    </row>
    <row r="29" spans="1:29" ht="35.25" customHeight="1" thickBot="1" x14ac:dyDescent="0.45">
      <c r="A29" s="88">
        <v>46041</v>
      </c>
      <c r="B29" s="205"/>
      <c r="C29" s="206"/>
      <c r="D29" s="205"/>
      <c r="E29" s="199"/>
      <c r="F29" s="207"/>
      <c r="G29" s="200"/>
      <c r="H29" s="198"/>
      <c r="I29" s="199"/>
      <c r="J29" s="286"/>
      <c r="K29" s="200"/>
      <c r="L29" s="199"/>
      <c r="M29" s="198"/>
      <c r="N29" s="199"/>
      <c r="O29" s="212"/>
      <c r="P29" s="200"/>
      <c r="Q29" s="199"/>
      <c r="R29" s="212"/>
      <c r="S29" s="206"/>
      <c r="T29" s="212"/>
      <c r="U29" s="199"/>
      <c r="V29" s="191">
        <f>IF(SUM(B29:U29)=0,0,IF($AC$31=0,(B29*78)+(C29*83)+(D29*64)+(E29*69)+(F29*54)+(G29*43)+(H29*57)+(I29*7)+(K29*81)+(L29*86)+(M29*66)+(N29*71)+(O29*56)+(P29*44)+(Q29*63)+(R29*7)+(S29*29)+(T29*14.5)+(U29*1),IF(AA29&lt;=3,(B29*78+(B29*$AC$31))+(C29*83+(C29*$AC$31))+(D29*64+(D29*$AC$31))+(E29*69+(E29*$AC$31))+(F29*54+(F29*$AC$31))+(G29*43+(G29*$AC$31))+((H29*57)+(H29*$AC$31))+(I29*7)+(K29*81+(K29*$AC$31))+(L29*86+(L29*$AC$31))+(M29*66+(M29*$AC$31))+(N29*71+(N29*$AC$31))+(O29*56+(O29*$AC$31))+(P29*44+(P29*$AC$31))+((Q29*63)+(Q29*$AC$31))+(R29*7)+(S29*29)+(T29*14.5)+(U29*1),(B29*78)+(C29*83)+(D29*64)+(E29*69)+(F29*54)+(G29*43)+(H29*57)+(I29*7)+(K29*81)+(L29*86)+(M29*66)+(N29*71)+(O29*56)+(P29*41)+(Q29*63)+(R29*7)+(S29*29)+(T29*14.5)+(U29*1)+($AC$31*3))))</f>
        <v>0</v>
      </c>
      <c r="W29" s="178"/>
      <c r="X29" s="250" t="str">
        <f>IF($V$15&gt;0,IF(SUM($AB29:$AB33)&lt;3, IF(SUM(AB29:AB33)=0, "","DOUBLE DELIVERY COST, ORDER 3 TIMES OR MORE PER WEEK FOR STANDARD"),"STANDARD DELIVERY COST"),"Not Delivery")</f>
        <v>Not Delivery</v>
      </c>
      <c r="Y29" s="250"/>
      <c r="Z29" s="251"/>
      <c r="AA29" s="3">
        <f t="shared" ref="AA29:AA39" si="2">SUM(B29:U29)</f>
        <v>0</v>
      </c>
      <c r="AB29" s="166">
        <f>IF(AA29&gt;0,1,0)</f>
        <v>0</v>
      </c>
    </row>
    <row r="30" spans="1:29" ht="35.25" customHeight="1" thickBot="1" x14ac:dyDescent="0.45">
      <c r="A30" s="88">
        <v>46042</v>
      </c>
      <c r="B30" s="196"/>
      <c r="C30" s="196"/>
      <c r="D30" s="196"/>
      <c r="E30" s="194"/>
      <c r="F30" s="205"/>
      <c r="G30" s="202"/>
      <c r="H30" s="196"/>
      <c r="I30" s="194"/>
      <c r="J30" s="286"/>
      <c r="K30" s="202"/>
      <c r="L30" s="196"/>
      <c r="M30" s="196"/>
      <c r="N30" s="204"/>
      <c r="O30" s="214"/>
      <c r="P30" s="305"/>
      <c r="Q30" s="214"/>
      <c r="R30" s="214"/>
      <c r="S30" s="197"/>
      <c r="T30" s="196"/>
      <c r="U30" s="197"/>
      <c r="V30" s="191">
        <f>IF(SUM(B30:U30)=0,0,IF($AC$31=0,(B30*78)+(C30*83)+(D30*64)+(E30*69)+(F30*54)+(G30*43)+(H30*57)+(I30*7)+(K30*81)+(L30*86)+(M30*66)+(N30*71)+(O30*56)+(P30*44)+(Q30*63)+(R30*7)+(S30*29)+(T30*14.5)+(U30*1),IF(AA30&lt;=3,(B30*78+(B30*$AC$31))+(C30*83+(C30*$AC$31))+(D30*64+(D30*$AC$31))+(E30*69+(E30*$AC$31))+(F30*54+(F30*$AC$31))+(G30*43+(G30*$AC$31))+((H30*57)+(H30*$AC$31))+(I30*7)+(K30*81+(K30*$AC$31))+(L30*86+(L30*$AC$31))+(M30*66+(M30*$AC$31))+(N30*71+(N30*$AC$31))+(O30*56+(O30*$AC$31))+(P30*44+(P30*$AC$31))+((Q30*63)+(Q30*$AC$31))+(R30*7)+(S30*29)+(T30*14.5)+(U30*1),(B30*78)+(C30*83)+(D30*64)+(E30*69)+(F30*54)+(G30*43)+(H30*57)+(I30*7)+(K30*81)+(L30*86)+(M30*66)+(N30*71)+(O30*56)+(P30*41)+(Q30*63)+(R30*7)+(S30*29)+(T30*14.5)+(U30*1)+($AC$31*3))))</f>
        <v>0</v>
      </c>
      <c r="W30" s="176"/>
      <c r="X30" s="252"/>
      <c r="Y30" s="252"/>
      <c r="Z30" s="253"/>
      <c r="AA30" s="3">
        <f t="shared" si="2"/>
        <v>0</v>
      </c>
      <c r="AB30" s="166">
        <f>IF(AA30&gt;0,1,0)</f>
        <v>0</v>
      </c>
      <c r="AC30" s="166"/>
    </row>
    <row r="31" spans="1:29" ht="36" customHeight="1" thickBot="1" x14ac:dyDescent="0.45">
      <c r="A31" s="88">
        <v>46043</v>
      </c>
      <c r="B31" s="198"/>
      <c r="C31" s="199"/>
      <c r="D31" s="198"/>
      <c r="E31" s="199"/>
      <c r="F31" s="196"/>
      <c r="G31" s="200"/>
      <c r="H31" s="198"/>
      <c r="I31" s="199"/>
      <c r="J31" s="286"/>
      <c r="K31" s="200"/>
      <c r="L31" s="199"/>
      <c r="M31" s="196"/>
      <c r="N31" s="216"/>
      <c r="O31" s="297"/>
      <c r="P31" s="306"/>
      <c r="Q31" s="196"/>
      <c r="R31" s="196"/>
      <c r="S31" s="206"/>
      <c r="T31" s="196"/>
      <c r="U31" s="199"/>
      <c r="V31" s="191">
        <f>IF(SUM(B31:U31)=0,0,IF($AC$31=0,(B31*78)+(C31*83)+(D31*64)+(E31*69)+(F31*54)+(G31*43)+(H31*57)+(I31*7)+(K31*81)+(L31*86)+(M31*66)+(N31*71)+(O31*56)+(P31*44)+(Q31*63)+(R31*7)+(S31*29)+(T31*14.5)+(U31*1),IF(AA31&lt;=3,(B31*78+(B31*$AC$31))+(C31*83+(C31*$AC$31))+(D31*64+(D31*$AC$31))+(E31*69+(E31*$AC$31))+(F31*54+(F31*$AC$31))+(G31*43+(G31*$AC$31))+((H31*57)+(H31*$AC$31))+(I31*7)+(K31*81+(K31*$AC$31))+(L31*86+(L31*$AC$31))+(M31*66+(M31*$AC$31))+(N31*71+(N31*$AC$31))+(O31*56+(O31*$AC$31))+(P31*44+(P31*$AC$31))+((Q31*63)+(Q31*$AC$31))+(R31*7)+(S31*29)+(T31*14.5)+(U31*1),(B31*78)+(C31*83)+(D31*64)+(E31*69)+(F31*54)+(G31*43)+(H31*57)+(I31*7)+(K31*81)+(L31*86)+(M31*66)+(N31*71)+(O31*56)+(P31*41)+(Q31*63)+(R31*7)+(S31*29)+(T31*14.5)+(U31*1)+($AC$31*3))))</f>
        <v>0</v>
      </c>
      <c r="W31" s="176"/>
      <c r="X31" s="252"/>
      <c r="Y31" s="252"/>
      <c r="Z31" s="253"/>
      <c r="AA31" s="3">
        <f t="shared" si="2"/>
        <v>0</v>
      </c>
      <c r="AB31" s="166">
        <f>IF(AA31&gt;0,1,0)</f>
        <v>0</v>
      </c>
      <c r="AC31" s="166">
        <f>IF(SUM(AB29:AB33)&gt;=3,$V$15,($V$15*2))</f>
        <v>0</v>
      </c>
    </row>
    <row r="32" spans="1:29" ht="33" customHeight="1" thickBot="1" x14ac:dyDescent="0.45">
      <c r="A32" s="88">
        <v>46044</v>
      </c>
      <c r="B32" s="194"/>
      <c r="C32" s="194"/>
      <c r="D32" s="194"/>
      <c r="E32" s="194"/>
      <c r="F32" s="196"/>
      <c r="G32" s="197"/>
      <c r="H32" s="194"/>
      <c r="I32" s="194"/>
      <c r="J32" s="286"/>
      <c r="K32" s="197"/>
      <c r="L32" s="194"/>
      <c r="M32" s="194"/>
      <c r="N32" s="195"/>
      <c r="O32" s="205"/>
      <c r="P32" s="217"/>
      <c r="Q32" s="195"/>
      <c r="R32" s="205"/>
      <c r="S32" s="197"/>
      <c r="T32" s="196"/>
      <c r="U32" s="197"/>
      <c r="V32" s="191">
        <f t="shared" ref="V32:V33" si="3">IF(SUM(B32:U32)=0,0,IF($AC$31=0,(B32*78)+(C32*83)+(D32*64)+(E32*69)+(F32*54)+(G32*43)+(H32*57)+(I32*7)+(K32*81)+(L32*86)+(M32*66)+(N32*71)+(O32*56)+(P32*44)+(Q32*63)+(R32*7)+(S32*29)+(T32*14.5)+(U32*1),IF(AA32&lt;=3,(B32*78+(B32*$AC$31))+(C32*83+(C32*$AC$31))+(D32*64+(D32*$AC$31))+(E32*69+(E32*$AC$31))+(F32*54+(F32*$AC$31))+(G32*43+(G32*$AC$31))+((H32*57)+(H32*$AC$31))+(I32*7)+(K32*81+(K32*$AC$31))+(L32*86+(L32*$AC$31))+(M32*66+(M32*$AC$31))+(N32*71+(N32*$AC$31))+(O32*56+(O32*$AC$31))+(P32*44+(P32*$AC$31))+((Q32*63)+(Q32*$AC$31))+(R32*7)+(S32*29)+(T32*14.5)+(U32*1),(B32*78)+(C32*83)+(D32*64)+(E32*69)+(F32*54)+(G32*43)+(H32*57)+(I32*7)+(K32*81)+(L32*86)+(M32*66)+(N32*71)+(O32*56)+(P32*41)+(Q32*63)+(R32*7)+(S32*29)+(T32*14.5)+(U32*1)+($AC$31*3))))</f>
        <v>0</v>
      </c>
      <c r="W32" s="176"/>
      <c r="X32" s="252"/>
      <c r="Y32" s="252"/>
      <c r="Z32" s="253"/>
      <c r="AA32" s="3">
        <f t="shared" si="2"/>
        <v>0</v>
      </c>
      <c r="AB32" s="166">
        <f>IF(AA32&gt;0,1,0)</f>
        <v>0</v>
      </c>
      <c r="AC32" s="166"/>
    </row>
    <row r="33" spans="1:32" ht="36" customHeight="1" thickBot="1" x14ac:dyDescent="0.45">
      <c r="A33" s="88">
        <v>46045</v>
      </c>
      <c r="B33" s="198"/>
      <c r="C33" s="198"/>
      <c r="D33" s="198"/>
      <c r="E33" s="201"/>
      <c r="F33" s="210"/>
      <c r="G33" s="200"/>
      <c r="H33" s="198"/>
      <c r="I33" s="201"/>
      <c r="J33" s="286"/>
      <c r="K33" s="200"/>
      <c r="L33" s="198"/>
      <c r="M33" s="196"/>
      <c r="N33" s="202"/>
      <c r="O33" s="297"/>
      <c r="P33" s="297"/>
      <c r="Q33" s="198"/>
      <c r="R33" s="210"/>
      <c r="S33" s="199"/>
      <c r="T33" s="210"/>
      <c r="U33" s="199"/>
      <c r="V33" s="191">
        <f t="shared" si="3"/>
        <v>0</v>
      </c>
      <c r="W33" s="179"/>
      <c r="X33" s="254"/>
      <c r="Y33" s="254"/>
      <c r="Z33" s="255"/>
      <c r="AA33" s="3">
        <f t="shared" si="2"/>
        <v>0</v>
      </c>
      <c r="AB33" s="166">
        <f>IF(AA33&gt;0,1,0)</f>
        <v>0</v>
      </c>
      <c r="AC33" s="166"/>
    </row>
    <row r="34" spans="1:32" ht="36" customHeight="1" thickBot="1" x14ac:dyDescent="0.45">
      <c r="A34" s="169"/>
      <c r="B34" s="299" t="s">
        <v>19</v>
      </c>
      <c r="C34" s="300" t="s">
        <v>20</v>
      </c>
      <c r="D34" s="299" t="s">
        <v>21</v>
      </c>
      <c r="E34" s="300" t="s">
        <v>22</v>
      </c>
      <c r="F34" s="299" t="s">
        <v>23</v>
      </c>
      <c r="G34" s="299" t="s">
        <v>24</v>
      </c>
      <c r="H34" s="299" t="s">
        <v>25</v>
      </c>
      <c r="I34" s="300" t="s">
        <v>26</v>
      </c>
      <c r="J34" s="301"/>
      <c r="K34" s="302" t="s">
        <v>19</v>
      </c>
      <c r="L34" s="300" t="s">
        <v>20</v>
      </c>
      <c r="M34" s="299" t="s">
        <v>21</v>
      </c>
      <c r="N34" s="300" t="s">
        <v>22</v>
      </c>
      <c r="O34" s="299" t="s">
        <v>23</v>
      </c>
      <c r="P34" s="299" t="s">
        <v>24</v>
      </c>
      <c r="Q34" s="299" t="s">
        <v>25</v>
      </c>
      <c r="R34" s="302" t="s">
        <v>26</v>
      </c>
      <c r="S34" s="299" t="s">
        <v>27</v>
      </c>
      <c r="T34" s="299" t="s">
        <v>28</v>
      </c>
      <c r="U34" s="299" t="s">
        <v>29</v>
      </c>
      <c r="V34" s="192"/>
      <c r="W34" s="174"/>
      <c r="X34" s="187"/>
      <c r="Y34" s="187"/>
      <c r="Z34" s="188"/>
      <c r="AA34" s="3">
        <f t="shared" si="2"/>
        <v>0</v>
      </c>
      <c r="AB34" s="166"/>
      <c r="AC34" s="166"/>
    </row>
    <row r="35" spans="1:32" ht="36" customHeight="1" thickBot="1" x14ac:dyDescent="0.45">
      <c r="A35" s="88">
        <v>46048</v>
      </c>
      <c r="B35" s="194"/>
      <c r="C35" s="194"/>
      <c r="D35" s="194"/>
      <c r="E35" s="194"/>
      <c r="F35" s="194"/>
      <c r="G35" s="194"/>
      <c r="H35" s="194"/>
      <c r="I35" s="194"/>
      <c r="J35" s="286"/>
      <c r="K35" s="194"/>
      <c r="L35" s="194"/>
      <c r="M35" s="194"/>
      <c r="N35" s="194"/>
      <c r="O35" s="196"/>
      <c r="P35" s="196"/>
      <c r="Q35" s="194"/>
      <c r="R35" s="194"/>
      <c r="S35" s="194"/>
      <c r="T35" s="195"/>
      <c r="U35" s="194"/>
      <c r="V35" s="191">
        <f>IF(SUM(B35:U35)=0,0,IF($AC$37=0,(B35*78)+(C35*83)+(D35*64)+(E35*69)+(F35*54)+(G35*43)+(H35*57)+(I35*7)+(K35*81)+(L35*86)+(M35*66)+(N35*71)+(O35*56)+(P35*44)+(Q35*63)+(R35*7)+(S35*29)+(T35*14.5)+(U35*1),IF(AA35&lt;=3,(B35*78+(B35*$AC$37))+(C35*83+(C35*$AC$37))+(D35*64+(D35*$AC$37))+(E35*69+(E35*$AC$37))+(F35*54+(F35*$AC$37))+(G35*43+(G35*$AC$37))+((H35*57)+(H35*$AC$37))+(I35*7)+(K35*81+(K35*$AC$37))+(L35*86+(L35*$AC$37))+(M35*66+(M35*$AC$37))+(N35*71+(N35*$AC$37))+(O35*56+(O35*$AC$37))+(P35*44+(P35*$AC$37))+((Q35*63)+(Q35*$AC$37))+(R35*7)+(S35*29)+(T35*14.5)+(U35*1),(B35*78)+(C35*83)+(D35*64)+(E35*69)+(F35*54)+(G35*43)+(H35*57)+(I35*7)+(K35*81)+(L35*86)+(M35*66)+(N35*71)+(O35*56)+(P35*41)+(Q35*63)+(R35*7)+(S35*29)+(T35*14.5)+(U35*1)+($AC$37*3))))</f>
        <v>0</v>
      </c>
      <c r="W35" s="178"/>
      <c r="X35" s="250" t="str">
        <f>IF($V$15&gt;0,IF(SUM($AB35:$AB39)&lt;3, IF(SUM(AB35:AB39)=0, "","DOUBLE DELIVERY COST, ORDER 3 TIMES OR MORE PER WEEK FOR STANDARD"),"STANDARD DELIVERY COST"),"Not Delivery")</f>
        <v>Not Delivery</v>
      </c>
      <c r="Y35" s="250"/>
      <c r="Z35" s="251"/>
      <c r="AA35" s="3">
        <f t="shared" si="2"/>
        <v>0</v>
      </c>
      <c r="AB35" s="166">
        <f>IF(AA35&gt;0,1,0)</f>
        <v>0</v>
      </c>
    </row>
    <row r="36" spans="1:32" ht="35.25" customHeight="1" thickBot="1" x14ac:dyDescent="0.45">
      <c r="A36" s="88">
        <v>46049</v>
      </c>
      <c r="B36" s="196"/>
      <c r="C36" s="196"/>
      <c r="D36" s="196"/>
      <c r="E36" s="196"/>
      <c r="F36" s="196"/>
      <c r="G36" s="196"/>
      <c r="H36" s="196"/>
      <c r="I36" s="194"/>
      <c r="J36" s="286"/>
      <c r="K36" s="197"/>
      <c r="L36" s="194"/>
      <c r="M36" s="194"/>
      <c r="N36" s="194"/>
      <c r="O36" s="196"/>
      <c r="P36" s="297"/>
      <c r="Q36" s="197"/>
      <c r="R36" s="194"/>
      <c r="S36" s="194"/>
      <c r="T36" s="196"/>
      <c r="U36" s="194"/>
      <c r="V36" s="191">
        <f>IF(SUM(B36:U36)=0,0,IF($AC$37=0,(B36*78)+(C36*83)+(D36*64)+(E36*69)+(F36*54)+(G36*43)+(H36*57)+(I36*7)+(K36*81)+(L36*86)+(M36*66)+(N36*71)+(O36*56)+(P36*44)+(Q36*63)+(R36*7)+(S36*29)+(T36*14.5)+(U36*1),IF(AA36&lt;=3,(B36*78+(B36*$AC$37))+(C36*83+(C36*$AC$37))+(D36*64+(D36*$AC$37))+(E36*69+(E36*$AC$37))+(F36*54+(F36*$AC$37))+(G36*43+(G36*$AC$37))+((H36*57)+(H36*$AC$37))+(I36*7)+(K36*81+(K36*$AC$37))+(L36*86+(L36*$AC$37))+(M36*66+(M36*$AC$37))+(N36*71+(N36*$AC$37))+(O36*56+(O36*$AC$37))+(P36*44+(P36*$AC$37))+((Q36*63)+(Q36*$AC$37))+(R36*7)+(S36*29)+(T36*14.5)+(U36*1),(B36*78)+(C36*83)+(D36*64)+(E36*69)+(F36*54)+(G36*43)+(H36*57)+(I36*7)+(K36*81)+(L36*86)+(M36*66)+(N36*71)+(O36*56)+(P36*41)+(Q36*63)+(R36*7)+(S36*29)+(T36*14.5)+(U36*1)+($AC$37*3))))</f>
        <v>0</v>
      </c>
      <c r="W36" s="176"/>
      <c r="X36" s="252"/>
      <c r="Y36" s="252"/>
      <c r="Z36" s="253"/>
      <c r="AA36" s="3">
        <f t="shared" si="2"/>
        <v>0</v>
      </c>
      <c r="AB36" s="166">
        <f>IF(AA36&gt;0,1,0)</f>
        <v>0</v>
      </c>
      <c r="AC36" s="166"/>
    </row>
    <row r="37" spans="1:32" ht="36" customHeight="1" thickBot="1" x14ac:dyDescent="0.45">
      <c r="A37" s="88">
        <v>46050</v>
      </c>
      <c r="B37" s="218"/>
      <c r="C37" s="199"/>
      <c r="D37" s="198"/>
      <c r="E37" s="199"/>
      <c r="F37" s="196"/>
      <c r="G37" s="198"/>
      <c r="H37" s="198"/>
      <c r="I37" s="199"/>
      <c r="J37" s="286"/>
      <c r="K37" s="200"/>
      <c r="L37" s="199"/>
      <c r="M37" s="198"/>
      <c r="N37" s="199"/>
      <c r="O37" s="214"/>
      <c r="P37" s="214"/>
      <c r="Q37" s="199"/>
      <c r="R37" s="198"/>
      <c r="S37" s="196"/>
      <c r="T37" s="196"/>
      <c r="U37" s="201"/>
      <c r="V37" s="191">
        <f>IF(SUM(B37:U37)=0,0,IF($AC$37=0,(B37*78)+(C37*83)+(D37*64)+(E37*69)+(F37*54)+(G37*43)+(H37*57)+(I37*7)+(K37*81)+(L37*86)+(M37*66)+(N37*71)+(O37*56)+(P37*44)+(Q37*63)+(R37*7)+(S37*29)+(T37*14.5)+(U37*1),IF(AA37&lt;=3,(B37*78+(B37*$AC$37))+(C37*83+(C37*$AC$37))+(D37*64+(D37*$AC$37))+(E37*69+(E37*$AC$37))+(F37*54+(F37*$AC$37))+(G37*43+(G37*$AC$37))+((H37*57)+(H37*$AC$37))+(I37*7)+(K37*81+(K37*$AC$37))+(L37*86+(L37*$AC$37))+(M37*66+(M37*$AC$37))+(N37*71+(N37*$AC$37))+(O37*56+(O37*$AC$37))+(P37*44+(P37*$AC$37))+((Q37*63)+(Q37*$AC$37))+(R37*7)+(S37*29)+(T37*14.5)+(U37*1),(B37*78)+(C37*83)+(D37*64)+(E37*69)+(F37*54)+(G37*43)+(H37*57)+(I37*7)+(K37*81)+(L37*86)+(M37*66)+(N37*71)+(O37*56)+(P37*41)+(Q37*63)+(R37*7)+(S37*29)+(T37*14.5)+(U37*1)+($AC$37*3))))</f>
        <v>0</v>
      </c>
      <c r="W37" s="176"/>
      <c r="X37" s="252"/>
      <c r="Y37" s="252"/>
      <c r="Z37" s="253"/>
      <c r="AA37" s="3">
        <f t="shared" si="2"/>
        <v>0</v>
      </c>
      <c r="AB37" s="166">
        <f>IF(AA37&gt;0,1,0)</f>
        <v>0</v>
      </c>
      <c r="AC37" s="166">
        <f>IF(SUM(AB35:AB39)&gt;=3,$V$15,($V$15*2))</f>
        <v>0</v>
      </c>
    </row>
    <row r="38" spans="1:32" ht="33" customHeight="1" thickBot="1" x14ac:dyDescent="0.45">
      <c r="A38" s="88">
        <v>46051</v>
      </c>
      <c r="B38" s="194"/>
      <c r="C38" s="194"/>
      <c r="D38" s="194"/>
      <c r="E38" s="194"/>
      <c r="F38" s="194"/>
      <c r="G38" s="194"/>
      <c r="H38" s="194"/>
      <c r="I38" s="194"/>
      <c r="J38" s="286"/>
      <c r="K38" s="202"/>
      <c r="L38" s="197"/>
      <c r="M38" s="297"/>
      <c r="N38" s="297"/>
      <c r="O38" s="297"/>
      <c r="P38" s="297"/>
      <c r="Q38" s="202"/>
      <c r="R38" s="196"/>
      <c r="S38" s="196"/>
      <c r="T38" s="196"/>
      <c r="U38" s="194"/>
      <c r="V38" s="191">
        <f>IF(SUM(B38:U38)=0,0,IF($AC$37=0,(B38*78)+(C38*83)+(D38*64)+(E38*69)+(F38*54)+(G38*43)+(H38*57)+(I38*7)+(K38*128)+(L38*133)+(M38*66)+(N38*71)+(O38*56)+(P38*44)+(Q38*88)+(R38*7)+(S38*29)+(T38*14.5)+(U38*1),IF(AA38&lt;=3,(B38*78+(B38*$AC$37))+(C38*83+(C38*$AC$37))+(D38*64+(D38*$AC$37))+(E38*69+(E38*$AC$37))+(F38*54+(F38*$AC$37))+(G38*43+(G38*$AC$37))+((H38*57)+(H38*$AC$37))+(I38*7)+(K38*128+(K38*$AC$37))+(L38*133+(L38*$AC$37))+(M38*66+(M38*$AC$37))+(N38*71+(N38*$AC$37))+(O38*56+(O38*$AC$37))+(P38*44+(P38*$AC$37))+((Q38*88)+(Q38*$AC$37))+(R38*7)+(S38*29)+(T38*14.5)+(U38*1),(B38*78)+(C38*83)+(D38*64)+(E38*69)+(F38*54)+(G38*43)+(H38*57)+(I38*7)+(K38*128)+(L38*133)+(M38*66)+(N38*71)+(O38*56)+(P38*41)+(Q38*88)+(R38*7)+(S38*29)+(T38*14.5)+(U38*1)+($AC$37*3))))</f>
        <v>0</v>
      </c>
      <c r="W38" s="171"/>
      <c r="X38" s="252"/>
      <c r="Y38" s="252"/>
      <c r="Z38" s="253"/>
      <c r="AA38" s="3">
        <f t="shared" si="2"/>
        <v>0</v>
      </c>
      <c r="AB38" s="166">
        <f>IF(AA38&gt;0,1,0)</f>
        <v>0</v>
      </c>
      <c r="AC38" s="166"/>
    </row>
    <row r="39" spans="1:32" ht="35.25" customHeight="1" thickBot="1" x14ac:dyDescent="0.45">
      <c r="A39" s="88">
        <v>46052</v>
      </c>
      <c r="B39" s="198"/>
      <c r="C39" s="198"/>
      <c r="D39" s="198"/>
      <c r="E39" s="198"/>
      <c r="F39" s="198"/>
      <c r="G39" s="198"/>
      <c r="H39" s="198"/>
      <c r="I39" s="201"/>
      <c r="J39" s="286"/>
      <c r="K39" s="203"/>
      <c r="L39" s="204"/>
      <c r="M39" s="196"/>
      <c r="N39" s="196"/>
      <c r="O39" s="196"/>
      <c r="P39" s="196"/>
      <c r="Q39" s="203"/>
      <c r="R39" s="204"/>
      <c r="S39" s="204"/>
      <c r="T39" s="204"/>
      <c r="U39" s="204"/>
      <c r="V39" s="191">
        <f>IF(SUM(B39:U39)=0,0,IF($AC$37=0,(B39*78)+(C39*83)+(D39*64)+(E39*69)+(F39*54)+(G39*43)+(H39*57)+(I39*7)+(K39*81)+(L39*86)+(M39*66)+(N39*71)+(O39*56)+(P39*44)+(Q39*63)+(R39*7)+(S39*29)+(T39*14.5)+(U39*1),IF(AA39&lt;=3,(B39*78+(B39*$AC$37))+(C39*83+(C39*$AC$37))+(D39*64+(D39*$AC$37))+(E39*69+(E39*$AC$37))+(F39*54+(F39*$AC$37))+(G39*43+(G39*$AC$37))+((H39*57)+(H39*$AC$37))+(I39*7)+(K39*81+(K39*$AC$37))+(L39*86+(L39*$AC$37))+(M39*66+(M39*$AC$37))+(N39*71+(N39*$AC$37))+(O39*56+(O39*$AC$37))+(P39*44+(P39*$AC$37))+((Q39*63)+(Q39*$AC$37))+(R39*7)+(S39*29)+(T39*14.5)+(U39*1),(B39*78)+(C39*83)+(D39*64)+(E39*69)+(F39*54)+(G39*43)+(H39*57)+(I39*7)+(K39*81)+(L39*86)+(M39*66)+(N39*71)+(O39*56)+(P39*41)+(Q39*63)+(R39*7)+(S39*29)+(T39*14.5)+(U39*1)+($AC$37*3))))</f>
        <v>0</v>
      </c>
      <c r="W39" s="180"/>
      <c r="X39" s="254"/>
      <c r="Y39" s="254"/>
      <c r="Z39" s="255"/>
      <c r="AA39" s="3">
        <f t="shared" si="2"/>
        <v>0</v>
      </c>
      <c r="AB39" s="166">
        <f>IF(AA39&gt;0,1,0)</f>
        <v>0</v>
      </c>
      <c r="AC39" s="166"/>
    </row>
    <row r="40" spans="1:32" ht="35.25" customHeight="1" thickBot="1" x14ac:dyDescent="0.45">
      <c r="A40" s="169"/>
      <c r="B40" s="299" t="s">
        <v>19</v>
      </c>
      <c r="C40" s="300" t="s">
        <v>20</v>
      </c>
      <c r="D40" s="299" t="s">
        <v>21</v>
      </c>
      <c r="E40" s="300" t="s">
        <v>22</v>
      </c>
      <c r="F40" s="299" t="s">
        <v>23</v>
      </c>
      <c r="G40" s="299" t="s">
        <v>24</v>
      </c>
      <c r="H40" s="299" t="s">
        <v>25</v>
      </c>
      <c r="I40" s="300" t="s">
        <v>26</v>
      </c>
      <c r="J40" s="301"/>
      <c r="K40" s="302" t="s">
        <v>19</v>
      </c>
      <c r="L40" s="300" t="s">
        <v>20</v>
      </c>
      <c r="M40" s="299" t="s">
        <v>21</v>
      </c>
      <c r="N40" s="300" t="s">
        <v>22</v>
      </c>
      <c r="O40" s="299" t="s">
        <v>23</v>
      </c>
      <c r="P40" s="299" t="s">
        <v>24</v>
      </c>
      <c r="Q40" s="299" t="s">
        <v>25</v>
      </c>
      <c r="R40" s="302" t="s">
        <v>26</v>
      </c>
      <c r="S40" s="299" t="s">
        <v>27</v>
      </c>
      <c r="T40" s="299" t="s">
        <v>28</v>
      </c>
      <c r="U40" s="299" t="s">
        <v>29</v>
      </c>
      <c r="V40" s="192"/>
      <c r="W40" s="174"/>
      <c r="X40" s="187"/>
      <c r="Y40" s="187"/>
      <c r="Z40" s="188"/>
      <c r="AA40" s="3"/>
      <c r="AB40" s="166"/>
      <c r="AC40" s="166"/>
    </row>
    <row r="41" spans="1:32" ht="36" customHeight="1" thickBot="1" x14ac:dyDescent="0.45">
      <c r="A41" s="219" t="s">
        <v>52</v>
      </c>
      <c r="B41" s="285"/>
      <c r="C41" s="285"/>
      <c r="D41" s="285"/>
      <c r="E41" s="285"/>
      <c r="F41" s="285"/>
      <c r="G41" s="285"/>
      <c r="H41" s="285"/>
      <c r="I41" s="285"/>
      <c r="J41" s="286"/>
      <c r="K41" s="285"/>
      <c r="L41" s="285"/>
      <c r="M41" s="285"/>
      <c r="N41" s="285"/>
      <c r="O41" s="285"/>
      <c r="P41" s="287"/>
      <c r="Q41" s="285"/>
      <c r="R41" s="285"/>
      <c r="S41" s="285"/>
      <c r="T41" s="288"/>
      <c r="U41" s="285"/>
      <c r="V41" s="191">
        <f>IF(SUM(B41:U41)=0,0,IF($AC$43=0,(B41*78)+(C41*83)+(D41*64)+(E41*69)+(F41*54)+(G41*43)+(H41*57)+(I41*7)+(K41*81)+(L41*86)+(M41*66)+(N41*71)+(O41*56)+(P41*44)+(Q41*63)+(R41*7)+(S41*29)+(T41*14.5)+(U41*1),IF(AA41&lt;=3,(B41*78+(B41*$AC$43))+(C41*83+(C41*$AC$43))+(D41*64+(D41*$AC$43))+(E41*69+(E41*$AC$43))+(F41*54+(F41*$AC$43))+(G41*43+(G41*$AC$43))+((H41*57)+(H41*$AC$43))+(I41*7)+(K41*81+(K41*$AC$43))+(L41*86+(L41*$AC$43))+(M41*66+(M41*$AC$43))+(N41*71+(N41*$AC$43))+(O41*56+(O41*$AC$43))+(P41*44+(P41*$AC$43))+((Q41*63)+(Q41*$AC$43))+(R41*7)+(S41*29)+(T41*14.5)+(U41*1),(B41*78)+(C41*83)+(D41*64)+(E41*69)+(F41*54)+(G41*43)+(H41*57)+(I41*7)+(K41*81)+(L41*86)+(M41*66)+(N41*71)+(O41*56)+(P41*41)+(Q41*63)+(R41*7)+(S41*29)+(T41*14.5)+(U41*1)+($AC$43*3))))</f>
        <v>0</v>
      </c>
      <c r="W41" s="181"/>
      <c r="X41" s="250" t="str">
        <f>IF($V$15&gt;0,IF(SUM($AB41:$AB45)&lt;3, IF(SUM(AB41:AB45)=0, "","DOUBLE DELIVERY COST, ORDER 3 TIMES OR MORE PER WEEK FOR STANDARD"),"STANDARD DELIVERY COST"),"Not Delivery")</f>
        <v>Not Delivery</v>
      </c>
      <c r="Y41" s="250"/>
      <c r="Z41" s="251"/>
      <c r="AA41" s="3">
        <f>SUM(B41:U41)</f>
        <v>0</v>
      </c>
      <c r="AB41" s="166">
        <f>IF(AA41&gt;0,1,0)</f>
        <v>0</v>
      </c>
    </row>
    <row r="42" spans="1:32" ht="35.25" customHeight="1" thickBot="1" x14ac:dyDescent="0.45">
      <c r="A42" s="219" t="s">
        <v>52</v>
      </c>
      <c r="B42" s="285"/>
      <c r="C42" s="285"/>
      <c r="D42" s="285"/>
      <c r="E42" s="285"/>
      <c r="F42" s="285"/>
      <c r="G42" s="285"/>
      <c r="H42" s="285"/>
      <c r="I42" s="285"/>
      <c r="J42" s="286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191">
        <f>IF(SUM(B42:U42)=0,0,IF($AC$43=0,(B42*78)+(C42*83)+(D42*64)+(E42*69)+(F42*54)+(G42*43)+(H42*57)+(I42*7)+(K42*81)+(L42*86)+(M42*66)+(N42*71)+(O42*56)+(P42*44)+(Q42*63)+(R42*7)+(S42*29)+(T42*14.5)+(U42*1),IF(AA42&lt;=3,(B42*78+(B42*$AC$43))+(C42*83+(C42*$AC$43))+(D42*64+(D42*$AC$43))+(E42*69+(E42*$AC$43))+(F42*54+(F42*$AC$43))+(G42*43+(G42*$AC$43))+((H42*57)+(H42*$AC$43))+(I42*7)+(K42*81+(K42*$AC$43))+(L42*86+(L42*$AC$43))+(M42*66+(M42*$AC$43))+(N42*71+(N42*$AC$43))+(O42*56+(O42*$AC$43))+(P42*44+(P42*$AC$43))+((Q42*63)+(Q42*$AC$43))+(R42*7)+(S42*29)+(T42*14.5)+(U42*1),(B42*78)+(C42*83)+(D42*64)+(E42*69)+(F42*54)+(G42*43)+(H42*57)+(I42*7)+(K42*81)+(L42*86)+(M42*66)+(N42*71)+(O42*56)+(P42*41)+(Q42*63)+(R42*7)+(S42*29)+(T42*14.5)+(U42*1)+($AC$43*3))))</f>
        <v>0</v>
      </c>
      <c r="W42" s="182"/>
      <c r="X42" s="252"/>
      <c r="Y42" s="252"/>
      <c r="Z42" s="253"/>
      <c r="AA42" s="3">
        <f t="shared" ref="AA42:AA45" si="4">SUM(B42:U42)</f>
        <v>0</v>
      </c>
      <c r="AB42" s="166">
        <f>IF(AA42&gt;0,1,0)</f>
        <v>0</v>
      </c>
      <c r="AC42" s="166"/>
    </row>
    <row r="43" spans="1:32" ht="35.25" customHeight="1" x14ac:dyDescent="0.4">
      <c r="A43" s="219" t="s">
        <v>52</v>
      </c>
      <c r="B43" s="285"/>
      <c r="C43" s="285"/>
      <c r="D43" s="285"/>
      <c r="E43" s="285"/>
      <c r="F43" s="285"/>
      <c r="G43" s="285"/>
      <c r="H43" s="285"/>
      <c r="I43" s="285"/>
      <c r="J43" s="289"/>
      <c r="K43" s="285"/>
      <c r="L43" s="285"/>
      <c r="M43" s="290"/>
      <c r="N43" s="290"/>
      <c r="O43" s="290"/>
      <c r="P43" s="290"/>
      <c r="Q43" s="285"/>
      <c r="R43" s="285"/>
      <c r="S43" s="285"/>
      <c r="T43" s="285"/>
      <c r="U43" s="285"/>
      <c r="V43" s="191">
        <f>IF(SUM(B43:U43)=0,0,IF($AC$43=0,(B43*78)+(C43*83)+(D43*64)+(E43*69)+(F43*54)+(G43*43)+(H43*57)+(I43*7)+(K43*81)+(L43*86)+(M43*66)+(N43*71)+(O43*56)+(P43*44)+(Q43*63)+(R43*7)+(S43*29)+(T43*14.5)+(U43*1),IF(AA43&lt;=3,(B43*78+(B43*$AC$43))+(C43*83+(C43*$AC$43))+(D43*64+(D43*$AC$43))+(E43*69+(E43*$AC$43))+(F43*54+(F43*$AC$43))+(G43*43+(G43*$AC$43))+((H43*57)+(H43*$AC$43))+(I43*7)+(K43*81+(K43*$AC$43))+(L43*86+(L43*$AC$43))+(M43*66+(M43*$AC$43))+(N43*71+(N43*$AC$43))+(O43*56+(O43*$AC$43))+(P43*44+(P43*$AC$43))+((Q43*63)+(Q43*$AC$43))+(R43*7)+(S43*29)+(T43*14.5)+(U43*1),(B43*78)+(C43*83)+(D43*64)+(E43*69)+(F43*54)+(G43*43)+(H43*57)+(I43*7)+(K43*81)+(L43*86)+(M43*66)+(N43*71)+(O43*56)+(P43*41)+(Q43*63)+(R43*7)+(S43*29)+(T43*14.5)+(U43*1)+($AC$43*3))))</f>
        <v>0</v>
      </c>
      <c r="W43" s="182"/>
      <c r="X43" s="252"/>
      <c r="Y43" s="252"/>
      <c r="Z43" s="253"/>
      <c r="AA43" s="3">
        <f t="shared" si="4"/>
        <v>0</v>
      </c>
      <c r="AB43" s="166">
        <f>IF(AA43&gt;0,1,0)</f>
        <v>0</v>
      </c>
      <c r="AC43" s="166">
        <f>IF(SUM(AB41:AB45)&gt;=3,$V$15,($V$15*2))</f>
        <v>0</v>
      </c>
    </row>
    <row r="44" spans="1:32" s="89" customFormat="1" ht="30" x14ac:dyDescent="0.4">
      <c r="A44" s="219" t="s">
        <v>52</v>
      </c>
      <c r="B44" s="285"/>
      <c r="C44" s="285"/>
      <c r="D44" s="285"/>
      <c r="E44" s="285"/>
      <c r="F44" s="285"/>
      <c r="G44" s="285"/>
      <c r="H44" s="285"/>
      <c r="I44" s="285"/>
      <c r="J44" s="289"/>
      <c r="K44" s="285"/>
      <c r="L44" s="285"/>
      <c r="M44" s="285"/>
      <c r="N44" s="285"/>
      <c r="O44" s="285"/>
      <c r="P44" s="285"/>
      <c r="Q44" s="285"/>
      <c r="R44" s="285"/>
      <c r="S44" s="285"/>
      <c r="T44" s="287"/>
      <c r="U44" s="285"/>
      <c r="V44" s="191">
        <f>IF(SUM(B44:U44)=0,0,IF($AC$43=0,(B44*78)+(C44*83)+(D44*64)+(E44*69)+(F44*54)+(G44*43)+(H44*57)+(I44*7)+(K44*128)+(L44*133)+(M44*66)+(N44*71)+(O44*56)+(P44*44)+(Q44*88)+(R44*7)+(S44*29)+(T44*14.5)+(U44*1),IF(AA44&lt;=3,(B44*78+(B44*$AC$43))+(C44*83+(C44*$AC$43))+(D44*64+(D44*$AC$43))+(E44*69+(E44*$AC$43))+(F44*54+(F44*$AC$43))+(G44*43+(G44*$AC$43))+((H44*57)+(H44*$AC$43))+(I44*7)+(K44*128+(K44*$AC$43))+(L44*133+(L44*$AC$43))+(M44*66+(M44*$AC$43))+(N44*71+(N44*$AC$43))+(O44*56+(O44*$AC$43))+(P44*44+(P44*$AC$43))+((Q44*88)+(Q44*$AC$43))+(R44*7)+(S44*29)+(T44*14.5)+(U44*1),(B44*78)+(C44*83)+(D44*64)+(E44*69)+(F44*54)+(G44*43)+(H44*57)+(I44*7)+(K44*128)+(L44*133)+(M44*66)+(N44*71)+(O44*56)+(P44*41)+(Q44*88)+(R44*7)+(S44*29)+(T44*14.5)+(U44*1)+($AC$43*3))))</f>
        <v>0</v>
      </c>
      <c r="W44" s="182"/>
      <c r="X44" s="252"/>
      <c r="Y44" s="252"/>
      <c r="Z44" s="253"/>
      <c r="AA44" s="3">
        <f t="shared" si="4"/>
        <v>0</v>
      </c>
      <c r="AB44" s="166">
        <f>IF(AA44&gt;0,1,0)</f>
        <v>0</v>
      </c>
      <c r="AC44" s="166"/>
      <c r="AD44" s="37"/>
      <c r="AE44" s="37"/>
      <c r="AF44" s="37"/>
    </row>
    <row r="45" spans="1:32" ht="30.75" thickBot="1" x14ac:dyDescent="0.45">
      <c r="A45" s="219" t="s">
        <v>52</v>
      </c>
      <c r="B45" s="285"/>
      <c r="C45" s="285"/>
      <c r="D45" s="285"/>
      <c r="E45" s="285"/>
      <c r="F45" s="285"/>
      <c r="G45" s="285"/>
      <c r="H45" s="285"/>
      <c r="I45" s="285"/>
      <c r="J45" s="289"/>
      <c r="K45" s="285"/>
      <c r="L45" s="285"/>
      <c r="M45" s="285"/>
      <c r="N45" s="285"/>
      <c r="O45" s="285"/>
      <c r="P45" s="285"/>
      <c r="Q45" s="285"/>
      <c r="R45" s="285"/>
      <c r="S45" s="291"/>
      <c r="T45" s="292"/>
      <c r="U45" s="291"/>
      <c r="V45" s="191">
        <f>IF(SUM(B45:U45)=0,0,IF($AC$43=0,(B45*78)+(C45*83)+(D45*64)+(E45*69)+(F45*54)+(G45*43)+(H45*57)+(I45*7)+(K45*88)+(L45*93)+(M45*66)+(N45*71)+(O45*56)+(P45*44)+(Q45*67)+(R45*7)+(S45*29)+(T45*14.5)+(U45*1),IF(AA45&lt;=3,(B45*78+(B45*$AC$43))+(C45*83+(C45*$AC$43))+(D45*64+(D45*$AC$43))+(E45*69+(E45*$AC$43))+(F45*54+(F45*$AC$43))+(G45*43+(G45*$AC$43))+((H45*57)+(H45*$AC$43))+(I45*7)+(K45*88+(K45*$AC$43))+(L45*93+(L45*$AC$43))+(M45*66+(M45*$AC$43))+(N45*71+(N45*$AC$43))+(O45*56+(O45*$AC$43))+(P45*44+(P45*$AC$43))+((Q45*67)+(Q45*$AC$43))+(R45*7)+(S45*29)+(T45*14.5)+(U45*1),(B45*78)+(C45*83)+(D45*64)+(E45*69)+(F45*54)+(G45*43)+(H45*57)+(I45*7)+(K45*88)+(L45*93)+(M45*66)+(N45*71)+(O45*56)+(P45*41)+(Q45*67)+(R45*7)+(S45*29)+(T45*14.5)+(U45*1)+($AC$43*3))))</f>
        <v>0</v>
      </c>
      <c r="W45" s="182"/>
      <c r="X45" s="254"/>
      <c r="Y45" s="254"/>
      <c r="Z45" s="255"/>
      <c r="AA45" s="3">
        <f t="shared" si="4"/>
        <v>0</v>
      </c>
      <c r="AB45" s="166">
        <f>IF(AA45&gt;0,1,0)</f>
        <v>0</v>
      </c>
      <c r="AC45" s="166"/>
    </row>
    <row r="46" spans="1:32" ht="34.5" customHeight="1" thickBot="1" x14ac:dyDescent="0.45">
      <c r="A46" s="90" t="s">
        <v>31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2"/>
      <c r="N46" s="92"/>
      <c r="O46" s="92"/>
      <c r="P46" s="92"/>
      <c r="Q46" s="92"/>
      <c r="R46" s="92"/>
      <c r="S46" s="93"/>
      <c r="T46" s="242">
        <f>SUM(V17:V45)</f>
        <v>0</v>
      </c>
      <c r="U46" s="242"/>
      <c r="V46" s="243"/>
      <c r="W46" s="183"/>
      <c r="X46" s="94"/>
      <c r="Y46" s="95"/>
      <c r="Z46" s="94"/>
      <c r="AA46" s="3"/>
    </row>
    <row r="47" spans="1:32" ht="28.5" customHeight="1" x14ac:dyDescent="0.4">
      <c r="A47" s="96" t="s">
        <v>32</v>
      </c>
      <c r="B47" s="97"/>
      <c r="C47" s="97"/>
      <c r="D47" s="97"/>
      <c r="E47" s="98"/>
      <c r="F47" s="98"/>
      <c r="G47" s="98"/>
      <c r="H47" s="98"/>
      <c r="I47" s="98"/>
      <c r="J47" s="23"/>
      <c r="K47" s="36"/>
      <c r="L47" s="99"/>
      <c r="M47" s="99"/>
      <c r="N47" s="100"/>
      <c r="O47" s="100"/>
      <c r="P47" s="101"/>
      <c r="Q47" s="101"/>
      <c r="R47" s="97"/>
      <c r="S47" s="97"/>
      <c r="T47" s="97"/>
      <c r="U47" s="98"/>
      <c r="V47" s="189"/>
      <c r="W47" s="99"/>
      <c r="X47" s="99"/>
      <c r="Y47" s="36"/>
      <c r="Z47" s="73"/>
      <c r="AA47" s="102"/>
    </row>
    <row r="48" spans="1:32" ht="34.5" customHeight="1" x14ac:dyDescent="0.6">
      <c r="A48" s="103" t="s">
        <v>33</v>
      </c>
      <c r="B48" s="104"/>
      <c r="C48" s="104"/>
      <c r="D48" s="101"/>
      <c r="E48" s="100"/>
      <c r="F48" s="100"/>
      <c r="G48" s="100"/>
      <c r="H48" s="100"/>
      <c r="I48" s="100"/>
      <c r="J48" s="36"/>
      <c r="K48" s="36"/>
      <c r="L48" s="99"/>
      <c r="M48" s="99"/>
      <c r="N48" s="100"/>
      <c r="O48" s="100"/>
      <c r="P48" s="101"/>
      <c r="Q48" s="101"/>
      <c r="R48" s="97"/>
      <c r="S48" s="97"/>
      <c r="T48" s="97"/>
      <c r="U48" s="98"/>
      <c r="V48" s="98"/>
      <c r="W48" s="99"/>
      <c r="X48" s="99"/>
      <c r="Y48" s="105"/>
      <c r="Z48" s="106"/>
      <c r="AA48" s="3"/>
    </row>
    <row r="49" spans="1:27" ht="22.5" customHeight="1" x14ac:dyDescent="0.4">
      <c r="A49" s="107"/>
      <c r="B49" s="108"/>
      <c r="C49" s="108"/>
      <c r="D49" s="108"/>
      <c r="E49" s="108"/>
      <c r="F49" s="108"/>
      <c r="G49" s="108"/>
      <c r="H49" s="108"/>
      <c r="I49" s="108"/>
      <c r="J49" s="105"/>
      <c r="K49" s="105"/>
      <c r="L49" s="99"/>
      <c r="M49" s="99"/>
      <c r="N49" s="100"/>
      <c r="O49" s="100"/>
      <c r="P49" s="108"/>
      <c r="Q49" s="108"/>
      <c r="R49" s="97"/>
      <c r="S49" s="97"/>
      <c r="T49" s="97"/>
      <c r="U49" s="97"/>
      <c r="V49" s="98"/>
      <c r="W49" s="99"/>
      <c r="X49" s="99"/>
      <c r="Y49" s="74"/>
      <c r="Z49" s="109"/>
      <c r="AA49" s="3"/>
    </row>
    <row r="50" spans="1:27" ht="33.75" customHeight="1" x14ac:dyDescent="0.5">
      <c r="A50" s="110" t="s">
        <v>34</v>
      </c>
      <c r="B50" s="111"/>
      <c r="C50" s="111"/>
      <c r="D50" s="111"/>
      <c r="E50" s="111"/>
      <c r="F50" s="111"/>
      <c r="G50" s="111"/>
      <c r="H50" s="111"/>
      <c r="I50" s="111"/>
      <c r="J50" s="112"/>
      <c r="K50" s="112"/>
      <c r="L50" s="111"/>
      <c r="M50" s="111"/>
      <c r="N50" s="111"/>
      <c r="O50" s="111"/>
      <c r="P50" s="99"/>
      <c r="Q50" s="99"/>
      <c r="R50" s="113"/>
      <c r="S50" s="113"/>
      <c r="T50" s="113"/>
      <c r="U50" s="113"/>
      <c r="V50" s="113"/>
      <c r="W50" s="113"/>
      <c r="X50" s="113"/>
      <c r="Y50" s="74"/>
      <c r="Z50" s="109"/>
      <c r="AA50" s="3"/>
    </row>
    <row r="51" spans="1:27" ht="26.25" customHeight="1" x14ac:dyDescent="0.5">
      <c r="A51" s="110"/>
      <c r="B51" s="111"/>
      <c r="C51" s="111"/>
      <c r="D51" s="111"/>
      <c r="E51" s="111"/>
      <c r="F51" s="111"/>
      <c r="G51" s="111"/>
      <c r="H51" s="111"/>
      <c r="I51" s="111"/>
      <c r="J51" s="112"/>
      <c r="K51" s="112"/>
      <c r="L51" s="111"/>
      <c r="M51" s="111"/>
      <c r="N51" s="111"/>
      <c r="O51" s="111"/>
      <c r="P51" s="99"/>
      <c r="Q51" s="99"/>
      <c r="R51" s="113"/>
      <c r="S51" s="113"/>
      <c r="T51" s="113"/>
      <c r="U51" s="113"/>
      <c r="V51" s="113"/>
      <c r="W51" s="113"/>
      <c r="X51" s="113"/>
      <c r="Y51" s="74"/>
      <c r="Z51" s="109"/>
      <c r="AA51" s="3"/>
    </row>
    <row r="52" spans="1:27" ht="36.75" customHeight="1" x14ac:dyDescent="0.6">
      <c r="A52" s="103" t="s">
        <v>35</v>
      </c>
      <c r="B52" s="114"/>
      <c r="C52" s="114"/>
      <c r="D52" s="114"/>
      <c r="E52" s="114"/>
      <c r="F52" s="114"/>
      <c r="G52" s="114"/>
      <c r="H52" s="114"/>
      <c r="I52" s="114"/>
      <c r="J52" s="115"/>
      <c r="K52" s="115"/>
      <c r="L52" s="114"/>
      <c r="M52" s="104"/>
      <c r="N52" s="114"/>
      <c r="O52" s="114"/>
      <c r="P52" s="114"/>
      <c r="Q52" s="114"/>
      <c r="R52" s="116"/>
      <c r="S52" s="116"/>
      <c r="T52" s="116"/>
      <c r="U52" s="116"/>
      <c r="V52" s="98"/>
      <c r="W52" s="98"/>
      <c r="X52" s="98"/>
      <c r="Y52" s="74"/>
      <c r="Z52" s="109"/>
      <c r="AA52" s="3"/>
    </row>
    <row r="53" spans="1:27" ht="26.25" customHeight="1" x14ac:dyDescent="0.5">
      <c r="A53" s="117" t="s">
        <v>36</v>
      </c>
      <c r="B53" s="118"/>
      <c r="C53" s="118"/>
      <c r="D53" s="118"/>
      <c r="E53" s="118"/>
      <c r="F53" s="118"/>
      <c r="G53" s="118"/>
      <c r="H53" s="118"/>
      <c r="I53" s="118"/>
      <c r="J53" s="119"/>
      <c r="K53" s="119"/>
      <c r="L53" s="118"/>
      <c r="M53" s="118"/>
      <c r="N53" s="118"/>
      <c r="O53" s="118"/>
      <c r="P53" s="118"/>
      <c r="Q53" s="118"/>
      <c r="R53" s="55"/>
      <c r="S53" s="55"/>
      <c r="T53" s="55"/>
      <c r="U53" s="55"/>
      <c r="V53" s="55"/>
      <c r="W53" s="98"/>
      <c r="X53" s="98"/>
      <c r="Y53" s="74"/>
      <c r="Z53" s="109"/>
      <c r="AA53" s="120"/>
    </row>
    <row r="54" spans="1:27" ht="35.25" customHeight="1" thickBot="1" x14ac:dyDescent="0.45">
      <c r="A54" s="121" t="s">
        <v>37</v>
      </c>
      <c r="B54" s="98"/>
      <c r="C54" s="98"/>
      <c r="D54" s="98"/>
      <c r="E54" s="98"/>
      <c r="F54" s="98"/>
      <c r="G54" s="98"/>
      <c r="H54" s="98"/>
      <c r="I54" s="98"/>
      <c r="J54" s="23"/>
      <c r="K54" s="74"/>
      <c r="L54" s="101"/>
      <c r="M54" s="57"/>
      <c r="N54" s="100"/>
      <c r="O54" s="100"/>
      <c r="P54" s="98"/>
      <c r="Q54" s="98"/>
      <c r="R54" s="98"/>
      <c r="S54" s="98"/>
      <c r="T54" s="99"/>
      <c r="U54" s="97"/>
      <c r="V54" s="97"/>
      <c r="W54" s="97"/>
      <c r="X54" s="97"/>
      <c r="Y54" s="74"/>
      <c r="Z54" s="109"/>
      <c r="AA54" s="3"/>
    </row>
    <row r="55" spans="1:27" ht="45" customHeight="1" x14ac:dyDescent="0.5">
      <c r="A55" s="220" t="s">
        <v>38</v>
      </c>
      <c r="B55" s="221"/>
      <c r="C55" s="221"/>
      <c r="D55" s="221"/>
      <c r="E55" s="222"/>
      <c r="F55" s="223"/>
      <c r="G55" s="223"/>
      <c r="H55" s="223"/>
      <c r="I55" s="223"/>
      <c r="J55" s="224"/>
      <c r="K55" s="222"/>
      <c r="L55" s="221"/>
      <c r="M55" s="222"/>
      <c r="N55" s="223"/>
      <c r="O55" s="223"/>
      <c r="P55" s="222"/>
      <c r="Q55" s="225"/>
      <c r="R55" s="122"/>
      <c r="S55" s="55"/>
      <c r="T55" s="122"/>
      <c r="U55" s="122"/>
      <c r="V55" s="122"/>
      <c r="W55" s="122"/>
      <c r="X55" s="122"/>
      <c r="Y55" s="122"/>
      <c r="Z55" s="123"/>
      <c r="AA55" s="3"/>
    </row>
    <row r="56" spans="1:27" ht="33.75" x14ac:dyDescent="0.5">
      <c r="A56" s="226"/>
      <c r="B56" s="124"/>
      <c r="C56" s="124"/>
      <c r="D56" s="124"/>
      <c r="E56" s="124"/>
      <c r="F56" s="124"/>
      <c r="G56" s="125"/>
      <c r="H56" s="125"/>
      <c r="I56" s="125"/>
      <c r="J56" s="126"/>
      <c r="K56" s="55"/>
      <c r="L56" s="122"/>
      <c r="M56" s="55"/>
      <c r="N56" s="118"/>
      <c r="O56" s="118"/>
      <c r="P56" s="55"/>
      <c r="Q56" s="227"/>
      <c r="R56" s="124"/>
      <c r="S56" s="124"/>
      <c r="T56" s="124"/>
      <c r="U56" s="124"/>
      <c r="V56" s="124"/>
      <c r="W56" s="122"/>
      <c r="X56" s="122"/>
      <c r="Y56" s="127"/>
      <c r="Z56" s="123"/>
      <c r="AA56" s="83"/>
    </row>
    <row r="57" spans="1:27" ht="38.25" customHeight="1" x14ac:dyDescent="0.5">
      <c r="A57" s="226" t="s">
        <v>39</v>
      </c>
      <c r="B57" s="124"/>
      <c r="C57" s="124"/>
      <c r="D57" s="124"/>
      <c r="E57" s="124"/>
      <c r="F57" s="124"/>
      <c r="G57" s="55"/>
      <c r="H57" s="118"/>
      <c r="I57" s="118"/>
      <c r="J57" s="119"/>
      <c r="K57" s="55"/>
      <c r="L57" s="72"/>
      <c r="M57" s="72"/>
      <c r="N57" s="72"/>
      <c r="O57" s="72"/>
      <c r="P57" s="72"/>
      <c r="Q57" s="227"/>
      <c r="R57" s="124"/>
      <c r="S57" s="124"/>
      <c r="T57" s="124"/>
      <c r="U57" s="124"/>
      <c r="V57" s="124"/>
      <c r="W57" s="55"/>
      <c r="X57" s="55"/>
      <c r="Y57" s="127"/>
      <c r="Z57" s="123"/>
      <c r="AA57" s="83"/>
    </row>
    <row r="58" spans="1:27" ht="33.75" x14ac:dyDescent="0.5">
      <c r="A58" s="226" t="s">
        <v>40</v>
      </c>
      <c r="B58" s="124"/>
      <c r="C58" s="124"/>
      <c r="D58" s="124"/>
      <c r="E58" s="124"/>
      <c r="F58" s="124"/>
      <c r="G58" s="125"/>
      <c r="H58" s="125"/>
      <c r="I58" s="125"/>
      <c r="J58" s="126"/>
      <c r="K58" s="55"/>
      <c r="L58" s="72"/>
      <c r="M58" s="72"/>
      <c r="N58" s="72"/>
      <c r="O58" s="72"/>
      <c r="P58" s="72"/>
      <c r="Q58" s="227"/>
      <c r="R58" s="124"/>
      <c r="S58" s="124"/>
      <c r="T58" s="124"/>
      <c r="U58" s="124"/>
      <c r="V58" s="124"/>
      <c r="W58" s="124"/>
      <c r="X58" s="124"/>
      <c r="Y58" s="128"/>
      <c r="Z58" s="123"/>
      <c r="AA58" s="129"/>
    </row>
    <row r="59" spans="1:27" ht="29.25" customHeight="1" x14ac:dyDescent="0.5">
      <c r="A59" s="226" t="s">
        <v>41</v>
      </c>
      <c r="B59" s="124"/>
      <c r="C59" s="124"/>
      <c r="D59" s="124"/>
      <c r="E59" s="124"/>
      <c r="F59" s="124"/>
      <c r="G59" s="118"/>
      <c r="H59" s="118"/>
      <c r="I59" s="118"/>
      <c r="J59" s="119"/>
      <c r="K59" s="55"/>
      <c r="L59" s="72"/>
      <c r="M59" s="72"/>
      <c r="N59" s="72"/>
      <c r="O59" s="72"/>
      <c r="P59" s="72"/>
      <c r="Q59" s="227"/>
      <c r="R59" s="124"/>
      <c r="S59" s="124"/>
      <c r="T59" s="124"/>
      <c r="U59" s="124"/>
      <c r="V59" s="124"/>
      <c r="W59" s="72"/>
      <c r="X59" s="72"/>
      <c r="Y59" s="119"/>
      <c r="Z59" s="123"/>
      <c r="AA59" s="129"/>
    </row>
    <row r="60" spans="1:27" ht="31.5" customHeight="1" x14ac:dyDescent="0.5">
      <c r="A60" s="226" t="s">
        <v>42</v>
      </c>
      <c r="B60" s="124"/>
      <c r="C60" s="124"/>
      <c r="D60" s="124"/>
      <c r="E60" s="55"/>
      <c r="F60" s="55"/>
      <c r="G60" s="118"/>
      <c r="H60" s="118"/>
      <c r="I60" s="118"/>
      <c r="J60" s="119"/>
      <c r="K60" s="55"/>
      <c r="L60" s="72"/>
      <c r="M60" s="72"/>
      <c r="N60" s="72"/>
      <c r="O60" s="72"/>
      <c r="P60" s="72"/>
      <c r="Q60" s="227"/>
      <c r="R60" s="124"/>
      <c r="S60" s="124"/>
      <c r="T60" s="124"/>
      <c r="U60" s="55"/>
      <c r="V60" s="55"/>
      <c r="W60" s="118"/>
      <c r="X60" s="130"/>
      <c r="Y60" s="119"/>
      <c r="Z60" s="123"/>
      <c r="AA60" s="69"/>
    </row>
    <row r="61" spans="1:27" ht="28.5" customHeight="1" x14ac:dyDescent="0.5">
      <c r="A61" s="54"/>
      <c r="B61" s="55"/>
      <c r="C61" s="55"/>
      <c r="D61" s="55"/>
      <c r="E61" s="55"/>
      <c r="F61" s="55"/>
      <c r="G61" s="131"/>
      <c r="H61" s="118"/>
      <c r="I61" s="118"/>
      <c r="J61" s="119"/>
      <c r="K61" s="118"/>
      <c r="L61" s="55"/>
      <c r="M61" s="119"/>
      <c r="N61" s="127"/>
      <c r="O61" s="127"/>
      <c r="P61" s="127"/>
      <c r="Q61" s="228"/>
      <c r="R61" s="55"/>
      <c r="S61" s="55"/>
      <c r="T61" s="55"/>
      <c r="U61" s="55"/>
      <c r="V61" s="55"/>
      <c r="W61" s="124"/>
      <c r="X61" s="119"/>
      <c r="Y61" s="119"/>
      <c r="Z61" s="123"/>
      <c r="AA61" s="69"/>
    </row>
    <row r="62" spans="1:27" ht="30" customHeight="1" thickBot="1" x14ac:dyDescent="0.55000000000000004">
      <c r="A62" s="54"/>
      <c r="B62" s="55"/>
      <c r="C62" s="118"/>
      <c r="D62" s="118"/>
      <c r="E62" s="122" t="s">
        <v>57</v>
      </c>
      <c r="F62" s="131"/>
      <c r="G62" s="131"/>
      <c r="H62" s="122" t="s">
        <v>58</v>
      </c>
      <c r="I62" s="131"/>
      <c r="J62" s="229"/>
      <c r="K62" s="122"/>
      <c r="L62" s="122" t="s">
        <v>59</v>
      </c>
      <c r="M62" s="127"/>
      <c r="N62" s="119"/>
      <c r="O62" s="119"/>
      <c r="P62" s="72"/>
      <c r="Q62" s="228"/>
      <c r="R62" s="55"/>
      <c r="S62" s="55"/>
      <c r="T62" s="55"/>
      <c r="U62" s="55"/>
      <c r="V62" s="55"/>
      <c r="W62" s="124"/>
      <c r="X62" s="55"/>
      <c r="Y62" s="119"/>
      <c r="Z62" s="123"/>
      <c r="AA62" s="69"/>
    </row>
    <row r="63" spans="1:27" ht="33.75" x14ac:dyDescent="0.5">
      <c r="A63" s="230" t="s">
        <v>60</v>
      </c>
      <c r="B63" s="122"/>
      <c r="C63" s="118"/>
      <c r="D63" s="122"/>
      <c r="E63" s="272"/>
      <c r="F63" s="273"/>
      <c r="G63" s="125"/>
      <c r="H63" s="276"/>
      <c r="I63" s="277"/>
      <c r="J63" s="126"/>
      <c r="K63" s="55"/>
      <c r="L63" s="280"/>
      <c r="M63" s="281"/>
      <c r="N63" s="127"/>
      <c r="O63" s="127"/>
      <c r="P63" s="71"/>
      <c r="Q63" s="228"/>
      <c r="R63" s="55"/>
      <c r="S63" s="118"/>
      <c r="T63" s="122"/>
      <c r="U63" s="122"/>
      <c r="V63" s="122"/>
      <c r="W63" s="124"/>
      <c r="X63" s="118"/>
      <c r="Y63" s="119"/>
      <c r="Z63" s="123"/>
      <c r="AA63" s="129"/>
    </row>
    <row r="64" spans="1:27" ht="30.75" customHeight="1" thickBot="1" x14ac:dyDescent="0.55000000000000004">
      <c r="A64" s="54"/>
      <c r="B64" s="55"/>
      <c r="C64" s="55"/>
      <c r="D64" s="55"/>
      <c r="E64" s="274"/>
      <c r="F64" s="275"/>
      <c r="G64" s="118"/>
      <c r="H64" s="278"/>
      <c r="I64" s="279"/>
      <c r="J64" s="119"/>
      <c r="K64" s="55"/>
      <c r="L64" s="282"/>
      <c r="M64" s="283"/>
      <c r="N64" s="130"/>
      <c r="O64" s="130"/>
      <c r="P64" s="132"/>
      <c r="Q64" s="228"/>
      <c r="R64" s="55"/>
      <c r="S64" s="55"/>
      <c r="T64" s="55"/>
      <c r="U64" s="55"/>
      <c r="V64" s="55"/>
      <c r="W64" s="124"/>
      <c r="X64" s="118"/>
      <c r="Y64" s="130"/>
      <c r="Z64" s="123"/>
      <c r="AA64" s="129"/>
    </row>
    <row r="65" spans="1:29" ht="35.25" customHeight="1" x14ac:dyDescent="0.5">
      <c r="A65" s="226"/>
      <c r="B65" s="124"/>
      <c r="C65" s="124"/>
      <c r="D65" s="124"/>
      <c r="E65" s="124"/>
      <c r="F65" s="124"/>
      <c r="G65" s="125"/>
      <c r="H65" s="125"/>
      <c r="I65" s="125"/>
      <c r="J65" s="126"/>
      <c r="K65" s="55"/>
      <c r="L65" s="124"/>
      <c r="M65" s="126"/>
      <c r="N65" s="130"/>
      <c r="O65" s="130"/>
      <c r="P65" s="132"/>
      <c r="Q65" s="227"/>
      <c r="R65" s="124"/>
      <c r="S65" s="124"/>
      <c r="T65" s="124"/>
      <c r="U65" s="124"/>
      <c r="V65" s="124"/>
      <c r="W65" s="55"/>
      <c r="X65" s="124"/>
      <c r="Y65" s="126"/>
      <c r="Z65" s="123"/>
      <c r="AA65" s="74"/>
    </row>
    <row r="66" spans="1:29" ht="28.5" customHeight="1" x14ac:dyDescent="0.5">
      <c r="A66" s="230" t="s">
        <v>61</v>
      </c>
      <c r="B66" s="101"/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133"/>
      <c r="O66" s="133"/>
      <c r="P66" s="231"/>
      <c r="Q66" s="232"/>
      <c r="R66" s="98"/>
      <c r="S66" s="55"/>
      <c r="T66" s="98"/>
      <c r="U66" s="98"/>
      <c r="V66" s="98"/>
      <c r="W66" s="98"/>
      <c r="X66" s="113"/>
      <c r="Y66" s="133"/>
      <c r="Z66" s="73"/>
      <c r="AA66" s="74"/>
    </row>
    <row r="67" spans="1:29" ht="32.25" customHeight="1" x14ac:dyDescent="0.5">
      <c r="A67" s="107"/>
      <c r="B67" s="108"/>
      <c r="C67" s="108"/>
      <c r="D67" s="108"/>
      <c r="E67" s="108"/>
      <c r="F67" s="108"/>
      <c r="G67" s="108"/>
      <c r="H67" s="108"/>
      <c r="I67" s="108"/>
      <c r="J67" s="105"/>
      <c r="K67" s="57"/>
      <c r="L67" s="101"/>
      <c r="M67" s="57"/>
      <c r="N67" s="133"/>
      <c r="O67" s="133"/>
      <c r="P67" s="231"/>
      <c r="Q67" s="232"/>
      <c r="R67" s="98"/>
      <c r="S67" s="55"/>
      <c r="T67" s="98"/>
      <c r="U67" s="98"/>
      <c r="V67" s="98"/>
      <c r="W67" s="98"/>
      <c r="X67" s="113"/>
      <c r="Y67" s="133"/>
      <c r="Z67" s="73"/>
      <c r="AA67" s="74"/>
    </row>
    <row r="68" spans="1:29" ht="31.5" customHeight="1" thickBot="1" x14ac:dyDescent="0.55000000000000004">
      <c r="A68" s="233"/>
      <c r="B68" s="234"/>
      <c r="C68" s="234"/>
      <c r="D68" s="234"/>
      <c r="E68" s="234"/>
      <c r="F68" s="234"/>
      <c r="G68" s="234"/>
      <c r="H68" s="234"/>
      <c r="I68" s="234"/>
      <c r="J68" s="235"/>
      <c r="K68" s="236"/>
      <c r="L68" s="237"/>
      <c r="M68" s="238"/>
      <c r="N68" s="239"/>
      <c r="O68" s="239"/>
      <c r="P68" s="240"/>
      <c r="Q68" s="241"/>
      <c r="R68" s="98"/>
      <c r="S68" s="55"/>
      <c r="T68" s="99"/>
      <c r="U68" s="98"/>
      <c r="V68" s="99"/>
      <c r="W68" s="99"/>
      <c r="X68" s="113"/>
      <c r="Y68" s="134"/>
      <c r="Z68" s="73"/>
      <c r="AA68" s="23"/>
      <c r="AB68" s="158"/>
      <c r="AC68" s="62"/>
    </row>
    <row r="69" spans="1:29" ht="31.9" customHeight="1" x14ac:dyDescent="0.5">
      <c r="A69" s="136"/>
      <c r="B69" s="97"/>
      <c r="C69" s="97"/>
      <c r="D69" s="97"/>
      <c r="E69" s="97"/>
      <c r="F69" s="137"/>
      <c r="G69" s="137"/>
      <c r="H69" s="99"/>
      <c r="I69" s="99"/>
      <c r="J69" s="74"/>
      <c r="K69" s="99"/>
      <c r="L69" s="57"/>
      <c r="M69" s="57"/>
      <c r="N69" s="36"/>
      <c r="O69" s="36"/>
      <c r="P69" s="66"/>
      <c r="Q69" s="113"/>
      <c r="R69" s="113"/>
      <c r="S69" s="55"/>
      <c r="T69" s="122"/>
      <c r="U69" s="122"/>
      <c r="V69" s="122"/>
      <c r="W69" s="122"/>
      <c r="X69" s="124"/>
      <c r="Y69" s="127"/>
      <c r="Z69" s="184"/>
      <c r="AA69" s="23"/>
    </row>
    <row r="70" spans="1:29" ht="31.5" customHeight="1" x14ac:dyDescent="0.5">
      <c r="A70" s="70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2"/>
      <c r="S70" s="124"/>
      <c r="T70" s="124"/>
      <c r="U70" s="124"/>
      <c r="V70" s="124"/>
      <c r="W70" s="124"/>
      <c r="X70" s="55"/>
      <c r="Y70" s="127"/>
      <c r="Z70" s="184"/>
      <c r="AA70" s="74"/>
      <c r="AB70" s="135"/>
    </row>
    <row r="71" spans="1:29" ht="30" customHeight="1" x14ac:dyDescent="0.5">
      <c r="A71" s="107"/>
      <c r="B71" s="108"/>
      <c r="C71" s="108"/>
      <c r="D71" s="108"/>
      <c r="E71" s="108"/>
      <c r="F71" s="108"/>
      <c r="G71" s="108"/>
      <c r="H71" s="108"/>
      <c r="I71" s="108"/>
      <c r="J71" s="105"/>
      <c r="K71" s="98"/>
      <c r="L71" s="100"/>
      <c r="M71" s="36"/>
      <c r="N71" s="99"/>
      <c r="O71" s="99"/>
      <c r="P71" s="99"/>
      <c r="Q71" s="99"/>
      <c r="R71" s="99"/>
      <c r="S71" s="71"/>
      <c r="T71" s="71"/>
      <c r="U71" s="71"/>
      <c r="V71" s="71"/>
      <c r="W71" s="72"/>
      <c r="X71" s="72"/>
      <c r="Y71" s="36"/>
      <c r="Z71" s="73"/>
      <c r="AA71" s="74"/>
      <c r="AB71" s="135"/>
    </row>
    <row r="72" spans="1:29" ht="27.75" x14ac:dyDescent="0.4">
      <c r="A72" s="138" t="s">
        <v>43</v>
      </c>
      <c r="B72" s="139"/>
      <c r="C72" s="139"/>
      <c r="D72" s="139"/>
      <c r="E72" s="140"/>
      <c r="F72" s="140"/>
      <c r="G72" s="140"/>
      <c r="H72" s="140"/>
      <c r="I72" s="140"/>
      <c r="J72" s="141"/>
      <c r="K72" s="142"/>
      <c r="L72" s="140"/>
      <c r="M72" s="141"/>
      <c r="N72" s="140"/>
      <c r="O72" s="140"/>
      <c r="P72" s="140"/>
      <c r="Q72" s="139"/>
      <c r="R72" s="139" t="s">
        <v>44</v>
      </c>
      <c r="S72" s="139"/>
      <c r="T72" s="139"/>
      <c r="U72" s="140"/>
      <c r="V72" s="140"/>
      <c r="W72" s="141"/>
      <c r="X72" s="139"/>
      <c r="Y72" s="141"/>
      <c r="Z72" s="143"/>
      <c r="AA72" s="74"/>
      <c r="AB72" s="135"/>
    </row>
    <row r="73" spans="1:29" ht="25.5" customHeight="1" x14ac:dyDescent="0.4">
      <c r="A73" s="144" t="s">
        <v>53</v>
      </c>
      <c r="B73" s="145"/>
      <c r="C73" s="145"/>
      <c r="D73" s="145"/>
      <c r="E73" s="145"/>
      <c r="F73" s="145"/>
      <c r="G73" s="145"/>
      <c r="H73" s="145"/>
      <c r="I73" s="145"/>
      <c r="J73" s="146"/>
      <c r="K73" s="142"/>
      <c r="L73" s="142"/>
      <c r="M73" s="21"/>
      <c r="N73" s="142" t="s">
        <v>55</v>
      </c>
      <c r="O73" s="142"/>
      <c r="P73" s="142"/>
      <c r="Q73" s="142"/>
      <c r="R73" s="142"/>
      <c r="S73" s="142"/>
      <c r="T73" s="142"/>
      <c r="U73" s="142"/>
      <c r="V73" s="142"/>
      <c r="W73" s="21"/>
      <c r="X73" s="139"/>
      <c r="Y73" s="21"/>
      <c r="Z73" s="22"/>
      <c r="AA73" s="74"/>
      <c r="AB73" s="135"/>
    </row>
    <row r="74" spans="1:29" ht="28.5" customHeight="1" x14ac:dyDescent="0.4">
      <c r="A74" s="147" t="s">
        <v>54</v>
      </c>
      <c r="B74" s="142"/>
      <c r="C74" s="142"/>
      <c r="D74" s="142"/>
      <c r="E74" s="142"/>
      <c r="F74" s="142"/>
      <c r="G74" s="142"/>
      <c r="H74" s="142"/>
      <c r="I74" s="142"/>
      <c r="J74" s="21"/>
      <c r="K74" s="142"/>
      <c r="L74" s="142"/>
      <c r="M74" s="21"/>
      <c r="N74" s="142" t="s">
        <v>56</v>
      </c>
      <c r="O74" s="142"/>
      <c r="P74" s="142"/>
      <c r="Q74" s="142"/>
      <c r="R74" s="142"/>
      <c r="S74" s="142"/>
      <c r="T74" s="142"/>
      <c r="U74" s="142"/>
      <c r="V74" s="142"/>
      <c r="W74" s="21"/>
      <c r="X74" s="142"/>
      <c r="Y74" s="21"/>
      <c r="Z74" s="22"/>
      <c r="AA74" s="74"/>
    </row>
    <row r="75" spans="1:29" ht="30" customHeight="1" x14ac:dyDescent="0.4">
      <c r="A75" s="161" t="s">
        <v>45</v>
      </c>
      <c r="B75" s="57"/>
      <c r="C75" s="57"/>
      <c r="D75" s="57"/>
      <c r="E75" s="57"/>
      <c r="F75" s="57"/>
      <c r="G75" s="57"/>
      <c r="H75" s="57"/>
      <c r="I75" s="57"/>
      <c r="J75" s="14"/>
      <c r="K75" s="57"/>
      <c r="L75" s="57"/>
      <c r="M75" s="14"/>
      <c r="N75" s="98" t="s">
        <v>46</v>
      </c>
      <c r="O75" s="98"/>
      <c r="P75" s="98"/>
      <c r="Q75" s="98"/>
      <c r="R75" s="98"/>
      <c r="S75" s="98"/>
      <c r="T75" s="98"/>
      <c r="U75" s="98"/>
      <c r="V75" s="98"/>
      <c r="W75" s="23"/>
      <c r="X75" s="98"/>
      <c r="Y75" s="14"/>
      <c r="Z75" s="162"/>
      <c r="AA75" s="36"/>
    </row>
    <row r="76" spans="1:29" ht="26.25" customHeight="1" x14ac:dyDescent="0.4">
      <c r="A76" s="163" t="s">
        <v>47</v>
      </c>
      <c r="B76" s="101"/>
      <c r="C76" s="101"/>
      <c r="D76" s="101"/>
      <c r="E76" s="101"/>
      <c r="F76" s="164"/>
      <c r="G76" s="164"/>
      <c r="H76" s="100"/>
      <c r="I76" s="100"/>
      <c r="J76" s="36"/>
      <c r="K76" s="100"/>
      <c r="L76" s="100"/>
      <c r="M76" s="36"/>
      <c r="N76" s="139" t="s">
        <v>48</v>
      </c>
      <c r="O76" s="139"/>
      <c r="P76" s="139"/>
      <c r="Q76" s="139"/>
      <c r="R76" s="139"/>
      <c r="S76" s="139"/>
      <c r="T76" s="139"/>
      <c r="U76" s="148"/>
      <c r="V76" s="139"/>
      <c r="W76" s="149"/>
      <c r="X76" s="140"/>
      <c r="Y76" s="141"/>
      <c r="Z76" s="143"/>
      <c r="AA76" s="74"/>
    </row>
    <row r="77" spans="1:29" ht="33.75" customHeight="1" x14ac:dyDescent="0.4">
      <c r="A77" s="138" t="s">
        <v>49</v>
      </c>
      <c r="B77" s="139"/>
      <c r="C77" s="139"/>
      <c r="D77" s="139"/>
      <c r="E77" s="139"/>
      <c r="F77" s="139"/>
      <c r="G77" s="139"/>
      <c r="H77" s="139"/>
      <c r="I77" s="139"/>
      <c r="J77" s="139"/>
      <c r="K77" s="148"/>
      <c r="L77" s="148"/>
      <c r="M77" s="150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50"/>
      <c r="Z77" s="151"/>
      <c r="AA77" s="74"/>
    </row>
    <row r="78" spans="1:29" ht="41.25" customHeight="1" thickBot="1" x14ac:dyDescent="0.45">
      <c r="A78" s="152" t="s">
        <v>50</v>
      </c>
      <c r="B78" s="153"/>
      <c r="C78" s="153"/>
      <c r="D78" s="153"/>
      <c r="E78" s="153"/>
      <c r="F78" s="153"/>
      <c r="G78" s="153"/>
      <c r="H78" s="153"/>
      <c r="I78" s="153"/>
      <c r="J78" s="154"/>
      <c r="K78" s="154"/>
      <c r="L78" s="154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6"/>
      <c r="AA78" s="74"/>
    </row>
    <row r="79" spans="1:29" ht="29.25" customHeight="1" x14ac:dyDescent="0.25">
      <c r="A79" s="135"/>
      <c r="B79" s="157"/>
      <c r="C79" s="157"/>
      <c r="D79" s="157"/>
      <c r="E79" s="157"/>
      <c r="F79" s="157"/>
      <c r="G79" s="157"/>
      <c r="H79" s="157"/>
      <c r="I79" s="135"/>
      <c r="J79" s="158"/>
      <c r="K79" s="135"/>
      <c r="L79" s="135"/>
      <c r="M79" s="135"/>
      <c r="N79" s="159"/>
      <c r="O79" s="62"/>
    </row>
    <row r="80" spans="1:29" ht="18" x14ac:dyDescent="0.25">
      <c r="B80" s="135"/>
      <c r="C80" s="135"/>
      <c r="D80" s="135"/>
      <c r="E80" s="135"/>
      <c r="F80" s="135"/>
      <c r="G80" s="135"/>
      <c r="H80" s="135"/>
      <c r="I80" s="135"/>
      <c r="J80" s="157"/>
      <c r="K80" s="157"/>
      <c r="L80" s="135"/>
      <c r="M80" s="135"/>
    </row>
    <row r="81" spans="1:19" ht="15.75" x14ac:dyDescent="0.25">
      <c r="S81" s="62"/>
    </row>
    <row r="82" spans="1:19" ht="15" x14ac:dyDescent="0.2">
      <c r="A82" s="84"/>
    </row>
    <row r="83" spans="1:19" ht="15.75" x14ac:dyDescent="0.25">
      <c r="A83" s="159"/>
      <c r="B83" s="84"/>
      <c r="C83" s="84"/>
      <c r="D83" s="84"/>
      <c r="E83" s="84"/>
      <c r="F83" s="84"/>
      <c r="G83" s="84"/>
      <c r="H83" s="84"/>
      <c r="I83" s="159"/>
      <c r="J83" s="159"/>
      <c r="K83" s="78"/>
    </row>
    <row r="84" spans="1:19" ht="14.25" x14ac:dyDescent="0.2">
      <c r="B84" s="159"/>
      <c r="C84" s="159"/>
      <c r="D84" s="159"/>
      <c r="E84" s="159"/>
      <c r="F84" s="159"/>
      <c r="G84" s="159"/>
      <c r="H84" s="159"/>
      <c r="I84" s="159"/>
      <c r="J84" s="159"/>
    </row>
    <row r="86" spans="1:19" ht="15" x14ac:dyDescent="0.25">
      <c r="G86" s="160"/>
      <c r="H86" s="160"/>
      <c r="I86" s="160"/>
      <c r="J86" s="160"/>
      <c r="K86" s="160"/>
      <c r="L86" s="160"/>
    </row>
  </sheetData>
  <sheetProtection algorithmName="SHA-512" hashValue="tBfrNPYszMBK4av6L1bzFXrxugUN1hEZp3C2JSWNFsjXf9cSk+eF0siENSaFohdMhmzxKIYqhrgH/z66CRvc9Q==" saltValue="YzQf2aY4n7oorZcUmJPpWw==" spinCount="100000" sheet="1" selectLockedCells="1"/>
  <dataConsolidate/>
  <mergeCells count="23">
    <mergeCell ref="E63:F64"/>
    <mergeCell ref="H63:I64"/>
    <mergeCell ref="L63:M64"/>
    <mergeCell ref="C66:M66"/>
    <mergeCell ref="C8:P8"/>
    <mergeCell ref="C9:V9"/>
    <mergeCell ref="T8:X8"/>
    <mergeCell ref="B15:I15"/>
    <mergeCell ref="K15:R15"/>
    <mergeCell ref="A1:E1"/>
    <mergeCell ref="C7:L7"/>
    <mergeCell ref="C6:L6"/>
    <mergeCell ref="S3:W3"/>
    <mergeCell ref="S4:W4"/>
    <mergeCell ref="A4:C4"/>
    <mergeCell ref="T46:V46"/>
    <mergeCell ref="X15:Z16"/>
    <mergeCell ref="X17:Z21"/>
    <mergeCell ref="X23:Z27"/>
    <mergeCell ref="X29:Z33"/>
    <mergeCell ref="X35:Z39"/>
    <mergeCell ref="X41:Z45"/>
    <mergeCell ref="T15:U15"/>
  </mergeCells>
  <phoneticPr fontId="0" type="noConversion"/>
  <dataValidations count="3">
    <dataValidation type="whole" operator="greaterThan" allowBlank="1" showInputMessage="1" showErrorMessage="1" errorTitle="Not Valid Number" error="Please input a valid number!" sqref="B15:T15" xr:uid="{00000000-0002-0000-0000-000001000000}">
      <formula1>0</formula1>
    </dataValidation>
    <dataValidation type="decimal" operator="greaterThanOrEqual" allowBlank="1" showInputMessage="1" showErrorMessage="1" errorTitle="Not Valid Number" error="Please input a valid number!" sqref="V15" xr:uid="{C4CC63A9-7E9C-4431-AB77-602D49468647}">
      <formula1>0</formula1>
    </dataValidation>
    <dataValidation type="whole" operator="greaterThanOrEqual" allowBlank="1" showErrorMessage="1" errorTitle="Invalid Number" error="Please input a valid number!" sqref="B16:U45" xr:uid="{B9820F7F-DCC8-4285-8403-7183AEAAE8B6}">
      <formula1>0</formula1>
    </dataValidation>
  </dataValidations>
  <printOptions horizontalCentered="1" verticalCentered="1"/>
  <pageMargins left="3.937007874015748E-2" right="3.937007874015748E-2" top="0.15748031496062992" bottom="0.15748031496062992" header="0.11811023622047244" footer="0.11811023622047244"/>
  <pageSetup paperSize="9" scale="32" orientation="portrait" verticalDpi="20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Private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Dawie</dc:creator>
  <cp:keywords/>
  <dc:description/>
  <cp:lastModifiedBy>Chronoflare Andedare</cp:lastModifiedBy>
  <cp:revision/>
  <cp:lastPrinted>2025-10-29T07:13:44Z</cp:lastPrinted>
  <dcterms:created xsi:type="dcterms:W3CDTF">2005-09-25T12:55:32Z</dcterms:created>
  <dcterms:modified xsi:type="dcterms:W3CDTF">2025-11-19T12:42:48Z</dcterms:modified>
  <cp:category/>
  <cp:contentStatus/>
</cp:coreProperties>
</file>